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Dantas\Documents\Fernando\VidaNovaProfAbril13-9Maio18\BlogNovoIbre\68 -1 a 7 Outubro 18\"/>
    </mc:Choice>
  </mc:AlternateContent>
  <xr:revisionPtr revIDLastSave="0" documentId="8_{9AA4EA93-AF14-4479-9E8B-7A1562FA1E62}" xr6:coauthVersionLast="36" xr6:coauthVersionMax="36" xr10:uidLastSave="{00000000-0000-0000-0000-000000000000}"/>
  <bookViews>
    <workbookView xWindow="0" yWindow="0" windowWidth="19200" windowHeight="6930" xr2:uid="{539EFF91-BE13-44F3-B0B5-CF3CC6BAA304}"/>
  </bookViews>
  <sheets>
    <sheet name="int_jul18" sheetId="1" r:id="rId1"/>
    <sheet name="int_jun18" sheetId="5" r:id="rId2"/>
    <sheet name="int_ago18" sheetId="2" r:id="rId3"/>
    <sheet name="int_nov18" sheetId="3" r:id="rId4"/>
    <sheet name="serv_jul18" sheetId="4" r:id="rId5"/>
    <sheet name="FP_jul18" sheetId="6" r:id="rId6"/>
    <sheet name="final" sheetId="7" r:id="rId7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7" l="1"/>
  <c r="J8" i="7"/>
  <c r="J6" i="7"/>
  <c r="I8" i="7"/>
  <c r="I7" i="7"/>
  <c r="I6" i="7"/>
  <c r="K7" i="7"/>
  <c r="K8" i="7"/>
  <c r="K6" i="7"/>
  <c r="D14" i="6" l="1"/>
  <c r="G13" i="4"/>
  <c r="D13" i="4"/>
  <c r="K14" i="3"/>
  <c r="K15" i="3"/>
  <c r="K16" i="3"/>
  <c r="H14" i="3"/>
  <c r="H15" i="3"/>
  <c r="H16" i="3"/>
  <c r="E14" i="3"/>
  <c r="E15" i="3"/>
  <c r="E16" i="3"/>
  <c r="K13" i="3"/>
  <c r="H13" i="3"/>
  <c r="E13" i="3"/>
  <c r="H13" i="2"/>
  <c r="E13" i="2"/>
  <c r="K13" i="2"/>
  <c r="J12" i="5"/>
  <c r="I12" i="5"/>
  <c r="G12" i="5"/>
  <c r="F12" i="5"/>
  <c r="D12" i="5"/>
  <c r="C12" i="5"/>
  <c r="K11" i="5"/>
  <c r="H11" i="5"/>
  <c r="E11" i="5"/>
  <c r="K10" i="5"/>
  <c r="H10" i="5"/>
  <c r="E10" i="5"/>
  <c r="K9" i="5"/>
  <c r="H9" i="5"/>
  <c r="E9" i="5"/>
  <c r="K8" i="5"/>
  <c r="H8" i="5"/>
  <c r="E8" i="5"/>
  <c r="K7" i="5"/>
  <c r="H7" i="5"/>
  <c r="E7" i="5"/>
  <c r="K6" i="5"/>
  <c r="H6" i="5"/>
  <c r="E6" i="5"/>
  <c r="K5" i="5"/>
  <c r="H5" i="5"/>
  <c r="E5" i="5"/>
  <c r="K4" i="5"/>
  <c r="H4" i="5"/>
  <c r="E4" i="5"/>
  <c r="J17" i="3"/>
  <c r="I17" i="3"/>
  <c r="G17" i="3"/>
  <c r="F17" i="3"/>
  <c r="D17" i="3"/>
  <c r="C17" i="3"/>
  <c r="K12" i="3"/>
  <c r="H12" i="3"/>
  <c r="E12" i="3"/>
  <c r="K11" i="3"/>
  <c r="H11" i="3"/>
  <c r="E11" i="3"/>
  <c r="K10" i="3"/>
  <c r="H10" i="3"/>
  <c r="E10" i="3"/>
  <c r="K9" i="3"/>
  <c r="H9" i="3"/>
  <c r="E9" i="3"/>
  <c r="K8" i="3"/>
  <c r="H8" i="3"/>
  <c r="E8" i="3"/>
  <c r="K7" i="3"/>
  <c r="H7" i="3"/>
  <c r="E7" i="3"/>
  <c r="K6" i="3"/>
  <c r="H6" i="3"/>
  <c r="E6" i="3"/>
  <c r="K5" i="3"/>
  <c r="H5" i="3"/>
  <c r="E5" i="3"/>
  <c r="K4" i="3"/>
  <c r="H4" i="3"/>
  <c r="E4" i="3"/>
  <c r="K12" i="2"/>
  <c r="H12" i="2"/>
  <c r="E12" i="2"/>
  <c r="J14" i="2"/>
  <c r="I14" i="2"/>
  <c r="G14" i="2"/>
  <c r="F14" i="2"/>
  <c r="D14" i="2"/>
  <c r="C14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K6" i="2"/>
  <c r="H6" i="2"/>
  <c r="E6" i="2"/>
  <c r="K5" i="2"/>
  <c r="H5" i="2"/>
  <c r="E5" i="2"/>
  <c r="K4" i="2"/>
  <c r="H4" i="2"/>
  <c r="E4" i="2"/>
  <c r="J13" i="1"/>
  <c r="K5" i="1"/>
  <c r="K6" i="1"/>
  <c r="K7" i="1"/>
  <c r="K8" i="1"/>
  <c r="K9" i="1"/>
  <c r="K10" i="1"/>
  <c r="K11" i="1"/>
  <c r="K12" i="1"/>
  <c r="K4" i="1"/>
  <c r="I13" i="1"/>
  <c r="G13" i="1"/>
  <c r="F13" i="1"/>
  <c r="H5" i="1"/>
  <c r="H6" i="1"/>
  <c r="H7" i="1"/>
  <c r="H8" i="1"/>
  <c r="H9" i="1"/>
  <c r="H10" i="1"/>
  <c r="H11" i="1"/>
  <c r="H12" i="1"/>
  <c r="H4" i="1"/>
  <c r="D13" i="1"/>
  <c r="C13" i="1"/>
  <c r="E5" i="1"/>
  <c r="E6" i="1"/>
  <c r="E7" i="1"/>
  <c r="E8" i="1"/>
  <c r="E9" i="1"/>
  <c r="E10" i="1"/>
  <c r="E11" i="1"/>
  <c r="E12" i="1"/>
  <c r="E4" i="1"/>
  <c r="K12" i="5" l="1"/>
  <c r="E12" i="5"/>
  <c r="E15" i="5" s="1"/>
  <c r="H12" i="5"/>
  <c r="H13" i="1"/>
  <c r="K13" i="1"/>
  <c r="E13" i="1"/>
  <c r="E17" i="1" s="1"/>
  <c r="K17" i="3"/>
  <c r="E17" i="3"/>
  <c r="D23" i="3" s="1"/>
  <c r="H17" i="3"/>
  <c r="K14" i="2"/>
  <c r="E14" i="2"/>
  <c r="E19" i="2" s="1"/>
  <c r="H14" i="2"/>
</calcChain>
</file>

<file path=xl/sharedStrings.xml><?xml version="1.0" encoding="utf-8"?>
<sst xmlns="http://schemas.openxmlformats.org/spreadsheetml/2006/main" count="91" uniqueCount="33">
  <si>
    <t>Mês/Ano</t>
  </si>
  <si>
    <t>9 meses da reforma trabalhista</t>
  </si>
  <si>
    <t>Trabalho Intermitente</t>
  </si>
  <si>
    <t>Adm.</t>
  </si>
  <si>
    <t>Deslig.</t>
  </si>
  <si>
    <t>Saldo</t>
  </si>
  <si>
    <t>Período Parcial</t>
  </si>
  <si>
    <t>Total</t>
  </si>
  <si>
    <t>ago/18*</t>
  </si>
  <si>
    <t>Fonte: Elaboração própria a partir de dados do CAGED</t>
  </si>
  <si>
    <t>Fonte: Artigo da revista Carta Capital</t>
  </si>
  <si>
    <t>*Dado divulgado após a publicação do artigo da revista Carta Capital</t>
  </si>
  <si>
    <r>
      <t>set/18</t>
    </r>
    <r>
      <rPr>
        <sz val="11"/>
        <color theme="1"/>
        <rFont val="Calibri"/>
        <family val="2"/>
      </rPr>
      <t>†</t>
    </r>
  </si>
  <si>
    <t>out/18†</t>
  </si>
  <si>
    <t>nov/18†</t>
  </si>
  <si>
    <t>10 meses da reforma trabalhista</t>
  </si>
  <si>
    <t>12 meses da reforma trabalhista</t>
  </si>
  <si>
    <t>†Projeção do IBRE/FGV</t>
  </si>
  <si>
    <t>8 meses da reforma trabalhista</t>
  </si>
  <si>
    <t>total</t>
  </si>
  <si>
    <t>Saldo: Serviços</t>
  </si>
  <si>
    <t>Saldo: Ajustes Fora do Prazo</t>
  </si>
  <si>
    <t>Tempo decorrido desde a reforma trabalhista</t>
  </si>
  <si>
    <t>*Dado de ago/18 só foi divulgado após a publicação do artigo da revista Carta Capital</t>
  </si>
  <si>
    <t>Oito meses desde a reforma trabalhista (nov/17 a jun/18)</t>
  </si>
  <si>
    <t>Nove meses desde reforma trabalhista (nov/17 a jul/18)</t>
  </si>
  <si>
    <t>Dez meses desde a reforma trabalhista (nov/17 a ago/18)*</t>
  </si>
  <si>
    <t>Proporção dos intermitentes e parciais com relação ao total (em %)</t>
  </si>
  <si>
    <t>Fonte: elaboração própria a partir de dados do CAGED</t>
  </si>
  <si>
    <t>Tabela 1 - Admitidos (Adm.), Desligados (Desl.) e Saldo de empregos formais desde a reforma trabalhista</t>
  </si>
  <si>
    <t>Desl.</t>
  </si>
  <si>
    <t>Trabalho intermitente e parcial (em milhares de trabalhadores)</t>
  </si>
  <si>
    <t>Total (em milhares de trabalhadores)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</si>
</sst>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theme="2"/>
      </right>
      <top style="thin">
        <color auto="1"/>
      </top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1"/>
      </bottom>
      <diagonal/>
    </border>
    <border>
      <left style="thin">
        <color theme="2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theme="1"/>
      </top>
      <bottom style="thin">
        <color theme="1"/>
      </bottom>
      <diagonal/>
    </border>
    <border>
      <left style="thin">
        <color theme="2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2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2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9" fontId="9" fillId="0" borderId="0" applyFill="0" applyBorder="0" applyProtection="0"/>
    <xf numFmtId="164" fontId="9" fillId="0" borderId="0" applyFill="0" applyBorder="0" applyProtection="0"/>
    <xf numFmtId="164" fontId="9" fillId="0" borderId="0" applyFill="0" applyBorder="0" applyProtection="0"/>
  </cellStyleXfs>
  <cellXfs count="9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" fontId="0" fillId="0" borderId="5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7" xfId="0" applyNumberFormat="1" applyBorder="1" applyAlignment="1">
      <alignment horizontal="center" vertical="center"/>
    </xf>
    <xf numFmtId="17" fontId="3" fillId="2" borderId="4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7" fontId="0" fillId="0" borderId="33" xfId="0" applyNumberFormat="1" applyBorder="1" applyAlignment="1">
      <alignment horizontal="center" vertical="center"/>
    </xf>
    <xf numFmtId="17" fontId="0" fillId="0" borderId="34" xfId="0" applyNumberForma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17" fontId="0" fillId="0" borderId="3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0" xfId="0" applyNumberFormat="1"/>
    <xf numFmtId="3" fontId="2" fillId="0" borderId="3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/>
    </xf>
    <xf numFmtId="17" fontId="0" fillId="0" borderId="0" xfId="0" applyNumberFormat="1"/>
    <xf numFmtId="17" fontId="0" fillId="0" borderId="6" xfId="0" applyNumberFormat="1" applyFont="1" applyFill="1" applyBorder="1" applyAlignment="1">
      <alignment horizontal="center" wrapText="1"/>
    </xf>
    <xf numFmtId="17" fontId="0" fillId="0" borderId="3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35" xfId="0" applyNumberForma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5" fontId="3" fillId="0" borderId="47" xfId="0" applyNumberFormat="1" applyFont="1" applyBorder="1" applyAlignment="1">
      <alignment horizontal="center" vertical="center"/>
    </xf>
    <xf numFmtId="165" fontId="11" fillId="0" borderId="34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11" fillId="0" borderId="46" xfId="0" applyNumberFormat="1" applyFont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166" fontId="10" fillId="0" borderId="36" xfId="0" applyNumberFormat="1" applyFont="1" applyBorder="1" applyAlignment="1">
      <alignment horizontal="center" vertical="center"/>
    </xf>
    <xf numFmtId="166" fontId="11" fillId="0" borderId="36" xfId="0" applyNumberFormat="1" applyFon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10" fillId="0" borderId="21" xfId="0" applyNumberFormat="1" applyFont="1" applyBorder="1" applyAlignment="1">
      <alignment horizontal="center" vertical="center"/>
    </xf>
    <xf numFmtId="166" fontId="11" fillId="0" borderId="4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7" fontId="4" fillId="0" borderId="38" xfId="1" applyNumberForma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17" fontId="0" fillId="0" borderId="41" xfId="0" applyNumberFormat="1" applyFill="1" applyBorder="1" applyAlignment="1">
      <alignment horizontal="left" vertic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1" xfId="0" applyBorder="1" applyAlignment="1">
      <alignment wrapText="1"/>
    </xf>
    <xf numFmtId="0" fontId="12" fillId="0" borderId="52" xfId="0" applyFont="1" applyBorder="1" applyAlignment="1">
      <alignment wrapText="1"/>
    </xf>
    <xf numFmtId="0" fontId="13" fillId="0" borderId="53" xfId="0" applyFont="1" applyBorder="1" applyAlignment="1">
      <alignment wrapText="1"/>
    </xf>
    <xf numFmtId="0" fontId="13" fillId="0" borderId="54" xfId="0" applyFont="1" applyBorder="1" applyAlignment="1">
      <alignment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</cellXfs>
  <cellStyles count="45">
    <cellStyle name="Hiperlink" xfId="1" builtinId="8"/>
    <cellStyle name="Normal" xfId="0" builtinId="0"/>
    <cellStyle name="Normal 10" xfId="12" xr:uid="{00000000-0005-0000-0000-000001000000}"/>
    <cellStyle name="Normal 11" xfId="13" xr:uid="{00000000-0005-0000-0000-000002000000}"/>
    <cellStyle name="Normal 12" xfId="14" xr:uid="{00000000-0005-0000-0000-000003000000}"/>
    <cellStyle name="Normal 13" xfId="15" xr:uid="{00000000-0005-0000-0000-000004000000}"/>
    <cellStyle name="Normal 14" xfId="16" xr:uid="{00000000-0005-0000-0000-000005000000}"/>
    <cellStyle name="Normal 15" xfId="17" xr:uid="{00000000-0005-0000-0000-000006000000}"/>
    <cellStyle name="Normal 16" xfId="18" xr:uid="{00000000-0005-0000-0000-000007000000}"/>
    <cellStyle name="Normal 17" xfId="19" xr:uid="{00000000-0005-0000-0000-000008000000}"/>
    <cellStyle name="Normal 18" xfId="20" xr:uid="{00000000-0005-0000-0000-000009000000}"/>
    <cellStyle name="Normal 19" xfId="21" xr:uid="{00000000-0005-0000-0000-00000A000000}"/>
    <cellStyle name="Normal 2" xfId="2" xr:uid="{00000000-0005-0000-0000-00000B000000}"/>
    <cellStyle name="Normal 2 4" xfId="38" xr:uid="{00000000-0005-0000-0000-00000C000000}"/>
    <cellStyle name="Normal 20" xfId="22" xr:uid="{00000000-0005-0000-0000-00000D000000}"/>
    <cellStyle name="Normal 21" xfId="23" xr:uid="{00000000-0005-0000-0000-00000E000000}"/>
    <cellStyle name="Normal 22" xfId="24" xr:uid="{00000000-0005-0000-0000-00000F000000}"/>
    <cellStyle name="Normal 23" xfId="25" xr:uid="{00000000-0005-0000-0000-000010000000}"/>
    <cellStyle name="Normal 24" xfId="26" xr:uid="{00000000-0005-0000-0000-000011000000}"/>
    <cellStyle name="Normal 25" xfId="27" xr:uid="{00000000-0005-0000-0000-000012000000}"/>
    <cellStyle name="Normal 26" xfId="28" xr:uid="{00000000-0005-0000-0000-000013000000}"/>
    <cellStyle name="Normal 27" xfId="29" xr:uid="{00000000-0005-0000-0000-000014000000}"/>
    <cellStyle name="Normal 28" xfId="30" xr:uid="{00000000-0005-0000-0000-000015000000}"/>
    <cellStyle name="Normal 29" xfId="31" xr:uid="{00000000-0005-0000-0000-000016000000}"/>
    <cellStyle name="Normal 3" xfId="5" xr:uid="{00000000-0005-0000-0000-000017000000}"/>
    <cellStyle name="Normal 3 2" xfId="40" xr:uid="{00000000-0005-0000-0000-000018000000}"/>
    <cellStyle name="Normal 3 3" xfId="39" xr:uid="{00000000-0005-0000-0000-000019000000}"/>
    <cellStyle name="Normal 30" xfId="32" xr:uid="{00000000-0005-0000-0000-00001A000000}"/>
    <cellStyle name="Normal 31" xfId="33" xr:uid="{00000000-0005-0000-0000-00001B000000}"/>
    <cellStyle name="Normal 32" xfId="34" xr:uid="{00000000-0005-0000-0000-00001C000000}"/>
    <cellStyle name="Normal 33" xfId="35" xr:uid="{00000000-0005-0000-0000-00001D000000}"/>
    <cellStyle name="Normal 34" xfId="36" xr:uid="{00000000-0005-0000-0000-00001E000000}"/>
    <cellStyle name="Normal 35" xfId="37" xr:uid="{00000000-0005-0000-0000-00001F000000}"/>
    <cellStyle name="Normal 4" xfId="6" xr:uid="{00000000-0005-0000-0000-000020000000}"/>
    <cellStyle name="Normal 4 2" xfId="41" xr:uid="{00000000-0005-0000-0000-000021000000}"/>
    <cellStyle name="Normal 5" xfId="7" xr:uid="{00000000-0005-0000-0000-000022000000}"/>
    <cellStyle name="Normal 6" xfId="8" xr:uid="{00000000-0005-0000-0000-000023000000}"/>
    <cellStyle name="Normal 7" xfId="9" xr:uid="{00000000-0005-0000-0000-000024000000}"/>
    <cellStyle name="Normal 8" xfId="10" xr:uid="{00000000-0005-0000-0000-000025000000}"/>
    <cellStyle name="Normal 9" xfId="11" xr:uid="{00000000-0005-0000-0000-000026000000}"/>
    <cellStyle name="Porcentagem 2" xfId="3" xr:uid="{00000000-0005-0000-0000-000028000000}"/>
    <cellStyle name="Porcentagem 2 2" xfId="42" xr:uid="{00000000-0005-0000-0000-000029000000}"/>
    <cellStyle name="Vírgula 2" xfId="43" xr:uid="{00000000-0005-0000-0000-00002B000000}"/>
    <cellStyle name="Vírgula 3" xfId="44" xr:uid="{00000000-0005-0000-0000-00002C000000}"/>
    <cellStyle name="Vírgula 4" xfId="4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rtacapital.com.br/blogs/brasil-debate/reforma-trabalhista-78-de-vagas-criadas-sao-intermitentes-e-parciai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2154-1115-484C-9621-BB3475EF1FE3}">
  <dimension ref="B2:K17"/>
  <sheetViews>
    <sheetView tabSelected="1" workbookViewId="0">
      <selection activeCell="B14" sqref="B14:K14"/>
    </sheetView>
  </sheetViews>
  <sheetFormatPr defaultRowHeight="14.5" x14ac:dyDescent="0.35"/>
  <cols>
    <col min="2" max="2" width="10.7265625" customWidth="1"/>
    <col min="9" max="11" width="10.7265625" customWidth="1"/>
  </cols>
  <sheetData>
    <row r="2" spans="2:11" x14ac:dyDescent="0.35">
      <c r="B2" s="79" t="s">
        <v>0</v>
      </c>
      <c r="C2" s="72" t="s">
        <v>2</v>
      </c>
      <c r="D2" s="73"/>
      <c r="E2" s="74"/>
      <c r="F2" s="75" t="s">
        <v>6</v>
      </c>
      <c r="G2" s="76"/>
      <c r="H2" s="77"/>
      <c r="I2" s="72" t="s">
        <v>7</v>
      </c>
      <c r="J2" s="73"/>
      <c r="K2" s="78"/>
    </row>
    <row r="3" spans="2:11" x14ac:dyDescent="0.35">
      <c r="B3" s="80"/>
      <c r="C3" s="8" t="s">
        <v>3</v>
      </c>
      <c r="D3" s="9" t="s">
        <v>4</v>
      </c>
      <c r="E3" s="10" t="s">
        <v>5</v>
      </c>
      <c r="F3" s="11" t="s">
        <v>3</v>
      </c>
      <c r="G3" s="12" t="s">
        <v>4</v>
      </c>
      <c r="H3" s="13" t="s">
        <v>5</v>
      </c>
      <c r="I3" s="14" t="s">
        <v>3</v>
      </c>
      <c r="J3" s="15" t="s">
        <v>4</v>
      </c>
      <c r="K3" s="16" t="s">
        <v>5</v>
      </c>
    </row>
    <row r="4" spans="2:11" x14ac:dyDescent="0.35">
      <c r="B4" s="4">
        <v>43040</v>
      </c>
      <c r="C4" s="21">
        <v>3120</v>
      </c>
      <c r="D4" s="22">
        <v>53</v>
      </c>
      <c r="E4" s="23">
        <f>C4-D4</f>
        <v>3067</v>
      </c>
      <c r="F4" s="21">
        <v>744</v>
      </c>
      <c r="G4" s="22">
        <v>513</v>
      </c>
      <c r="H4" s="23">
        <f>F4-G4</f>
        <v>231</v>
      </c>
      <c r="I4" s="24">
        <v>1111798</v>
      </c>
      <c r="J4" s="37">
        <v>-1124090</v>
      </c>
      <c r="K4" s="37">
        <f>I4+J4</f>
        <v>-12292</v>
      </c>
    </row>
    <row r="5" spans="2:11" x14ac:dyDescent="0.35">
      <c r="B5" s="5">
        <v>43070</v>
      </c>
      <c r="C5" s="25">
        <v>2851</v>
      </c>
      <c r="D5" s="26">
        <v>277</v>
      </c>
      <c r="E5" s="27">
        <f t="shared" ref="E5:E12" si="0">C5-D5</f>
        <v>2574</v>
      </c>
      <c r="F5" s="25">
        <v>2328</v>
      </c>
      <c r="G5" s="26">
        <v>3332</v>
      </c>
      <c r="H5" s="28">
        <f t="shared" ref="H5:H12" si="1">F5-G5</f>
        <v>-1004</v>
      </c>
      <c r="I5" s="25">
        <v>910586</v>
      </c>
      <c r="J5" s="38">
        <v>-1239125</v>
      </c>
      <c r="K5" s="38">
        <f t="shared" ref="K5:K12" si="2">I5+J5</f>
        <v>-328539</v>
      </c>
    </row>
    <row r="6" spans="2:11" x14ac:dyDescent="0.35">
      <c r="B6" s="5">
        <v>43101</v>
      </c>
      <c r="C6" s="25">
        <v>2860</v>
      </c>
      <c r="D6" s="26">
        <v>399</v>
      </c>
      <c r="E6" s="27">
        <f t="shared" si="0"/>
        <v>2461</v>
      </c>
      <c r="F6" s="25">
        <v>4982</v>
      </c>
      <c r="G6" s="26">
        <v>3485</v>
      </c>
      <c r="H6" s="27">
        <f t="shared" si="1"/>
        <v>1497</v>
      </c>
      <c r="I6" s="25">
        <v>1284498</v>
      </c>
      <c r="J6" s="38">
        <v>-1206676</v>
      </c>
      <c r="K6" s="26">
        <f t="shared" si="2"/>
        <v>77822</v>
      </c>
    </row>
    <row r="7" spans="2:11" x14ac:dyDescent="0.35">
      <c r="B7" s="5">
        <v>43132</v>
      </c>
      <c r="C7" s="25">
        <v>2660</v>
      </c>
      <c r="D7" s="26">
        <v>569</v>
      </c>
      <c r="E7" s="27">
        <f t="shared" si="0"/>
        <v>2091</v>
      </c>
      <c r="F7" s="25">
        <v>6490</v>
      </c>
      <c r="G7" s="26">
        <v>3423</v>
      </c>
      <c r="H7" s="27">
        <f t="shared" si="1"/>
        <v>3067</v>
      </c>
      <c r="I7" s="25">
        <v>1274965</v>
      </c>
      <c r="J7" s="38">
        <v>-1213777</v>
      </c>
      <c r="K7" s="26">
        <f t="shared" si="2"/>
        <v>61188</v>
      </c>
    </row>
    <row r="8" spans="2:11" x14ac:dyDescent="0.35">
      <c r="B8" s="5">
        <v>43160</v>
      </c>
      <c r="C8" s="25">
        <v>4002</v>
      </c>
      <c r="D8" s="26">
        <v>803</v>
      </c>
      <c r="E8" s="27">
        <f t="shared" si="0"/>
        <v>3199</v>
      </c>
      <c r="F8" s="25">
        <v>6851</v>
      </c>
      <c r="G8" s="26">
        <v>3658</v>
      </c>
      <c r="H8" s="27">
        <f t="shared" si="1"/>
        <v>3193</v>
      </c>
      <c r="I8" s="25">
        <v>1340153</v>
      </c>
      <c r="J8" s="38">
        <v>-1284002</v>
      </c>
      <c r="K8" s="26">
        <f t="shared" si="2"/>
        <v>56151</v>
      </c>
    </row>
    <row r="9" spans="2:11" x14ac:dyDescent="0.35">
      <c r="B9" s="5">
        <v>43191</v>
      </c>
      <c r="C9" s="25">
        <v>4523</v>
      </c>
      <c r="D9" s="26">
        <v>922</v>
      </c>
      <c r="E9" s="27">
        <f t="shared" si="0"/>
        <v>3601</v>
      </c>
      <c r="F9" s="25">
        <v>5762</v>
      </c>
      <c r="G9" s="26">
        <v>3208</v>
      </c>
      <c r="H9" s="27">
        <f t="shared" si="1"/>
        <v>2554</v>
      </c>
      <c r="I9" s="25">
        <v>1305225</v>
      </c>
      <c r="J9" s="38">
        <v>-1189327</v>
      </c>
      <c r="K9" s="26">
        <f t="shared" si="2"/>
        <v>115898</v>
      </c>
    </row>
    <row r="10" spans="2:11" x14ac:dyDescent="0.35">
      <c r="B10" s="5">
        <v>43221</v>
      </c>
      <c r="C10" s="25">
        <v>4385</v>
      </c>
      <c r="D10" s="26">
        <v>1165</v>
      </c>
      <c r="E10" s="27">
        <f t="shared" si="0"/>
        <v>3220</v>
      </c>
      <c r="F10" s="25">
        <v>5338</v>
      </c>
      <c r="G10" s="26">
        <v>3357</v>
      </c>
      <c r="H10" s="27">
        <f t="shared" si="1"/>
        <v>1981</v>
      </c>
      <c r="I10" s="25">
        <v>1277576</v>
      </c>
      <c r="J10" s="38">
        <v>-1243917</v>
      </c>
      <c r="K10" s="26">
        <f t="shared" si="2"/>
        <v>33659</v>
      </c>
    </row>
    <row r="11" spans="2:11" x14ac:dyDescent="0.35">
      <c r="B11" s="5">
        <v>43252</v>
      </c>
      <c r="C11" s="25">
        <v>4068</v>
      </c>
      <c r="D11" s="26">
        <v>1380</v>
      </c>
      <c r="E11" s="27">
        <f t="shared" si="0"/>
        <v>2688</v>
      </c>
      <c r="F11" s="25">
        <v>4525</v>
      </c>
      <c r="G11" s="26">
        <v>3537</v>
      </c>
      <c r="H11" s="27">
        <f t="shared" si="1"/>
        <v>988</v>
      </c>
      <c r="I11" s="25">
        <v>1167531</v>
      </c>
      <c r="J11" s="38">
        <v>-1168192</v>
      </c>
      <c r="K11" s="38">
        <f t="shared" si="2"/>
        <v>-661</v>
      </c>
    </row>
    <row r="12" spans="2:11" x14ac:dyDescent="0.35">
      <c r="B12" s="6">
        <v>43282</v>
      </c>
      <c r="C12" s="29">
        <v>4951</v>
      </c>
      <c r="D12" s="30">
        <v>1552</v>
      </c>
      <c r="E12" s="31">
        <f t="shared" si="0"/>
        <v>3399</v>
      </c>
      <c r="F12" s="29">
        <v>4643</v>
      </c>
      <c r="G12" s="30">
        <v>3830</v>
      </c>
      <c r="H12" s="31">
        <f t="shared" si="1"/>
        <v>813</v>
      </c>
      <c r="I12" s="29">
        <v>1219187</v>
      </c>
      <c r="J12" s="39">
        <v>-1171868</v>
      </c>
      <c r="K12" s="30">
        <f t="shared" si="2"/>
        <v>47319</v>
      </c>
    </row>
    <row r="13" spans="2:11" ht="43.5" x14ac:dyDescent="0.35">
      <c r="B13" s="7" t="s">
        <v>1</v>
      </c>
      <c r="C13" s="32">
        <f>SUM(C4:C12)</f>
        <v>33420</v>
      </c>
      <c r="D13" s="33">
        <f t="shared" ref="D13:E13" si="3">SUM(D4:D12)</f>
        <v>7120</v>
      </c>
      <c r="E13" s="34">
        <f t="shared" si="3"/>
        <v>26300</v>
      </c>
      <c r="F13" s="32">
        <f>SUM(F4:F12)</f>
        <v>41663</v>
      </c>
      <c r="G13" s="33">
        <f t="shared" ref="G13:H13" si="4">SUM(G4:G12)</f>
        <v>28343</v>
      </c>
      <c r="H13" s="34">
        <f t="shared" si="4"/>
        <v>13320</v>
      </c>
      <c r="I13" s="35">
        <f>SUM(I4:I12)</f>
        <v>10891519</v>
      </c>
      <c r="J13" s="40">
        <f>SUM(J4:J12)</f>
        <v>-10840974</v>
      </c>
      <c r="K13" s="36">
        <f>SUM(K4:K12)</f>
        <v>50545</v>
      </c>
    </row>
    <row r="14" spans="2:11" x14ac:dyDescent="0.35">
      <c r="B14" s="81" t="s">
        <v>10</v>
      </c>
      <c r="C14" s="82"/>
      <c r="D14" s="82"/>
      <c r="E14" s="82"/>
      <c r="F14" s="82"/>
      <c r="G14" s="82"/>
      <c r="H14" s="82"/>
      <c r="I14" s="82"/>
      <c r="J14" s="82"/>
      <c r="K14" s="83"/>
    </row>
    <row r="17" spans="5:5" x14ac:dyDescent="0.35">
      <c r="E17" s="41">
        <f>(E13+H13)/K13</f>
        <v>0.78385596992778717</v>
      </c>
    </row>
  </sheetData>
  <mergeCells count="5">
    <mergeCell ref="C2:E2"/>
    <mergeCell ref="F2:H2"/>
    <mergeCell ref="I2:K2"/>
    <mergeCell ref="B2:B3"/>
    <mergeCell ref="B14:K14"/>
  </mergeCells>
  <hyperlinks>
    <hyperlink ref="B14" r:id="rId1" xr:uid="{2F1ADDB6-F23F-4A9A-A3E6-9A54E02E0A87}"/>
  </hyperlinks>
  <pageMargins left="0.511811024" right="0.511811024" top="0.78740157499999996" bottom="0.78740157499999996" header="0.31496062000000002" footer="0.31496062000000002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8D19-7B9A-472F-93D9-32272BFEF3D3}">
  <dimension ref="B2:K15"/>
  <sheetViews>
    <sheetView workbookViewId="0">
      <selection activeCell="B12" sqref="B12:K12"/>
    </sheetView>
  </sheetViews>
  <sheetFormatPr defaultRowHeight="14.5" x14ac:dyDescent="0.35"/>
  <cols>
    <col min="2" max="2" width="10.7265625" customWidth="1"/>
    <col min="9" max="11" width="10.7265625" customWidth="1"/>
  </cols>
  <sheetData>
    <row r="2" spans="2:11" x14ac:dyDescent="0.35">
      <c r="B2" s="79" t="s">
        <v>0</v>
      </c>
      <c r="C2" s="72" t="s">
        <v>2</v>
      </c>
      <c r="D2" s="73"/>
      <c r="E2" s="74"/>
      <c r="F2" s="75" t="s">
        <v>6</v>
      </c>
      <c r="G2" s="76"/>
      <c r="H2" s="77"/>
      <c r="I2" s="72" t="s">
        <v>7</v>
      </c>
      <c r="J2" s="73"/>
      <c r="K2" s="78"/>
    </row>
    <row r="3" spans="2:11" x14ac:dyDescent="0.35">
      <c r="B3" s="80"/>
      <c r="C3" s="8" t="s">
        <v>3</v>
      </c>
      <c r="D3" s="9" t="s">
        <v>4</v>
      </c>
      <c r="E3" s="10" t="s">
        <v>5</v>
      </c>
      <c r="F3" s="11" t="s">
        <v>3</v>
      </c>
      <c r="G3" s="12" t="s">
        <v>4</v>
      </c>
      <c r="H3" s="13" t="s">
        <v>5</v>
      </c>
      <c r="I3" s="14" t="s">
        <v>3</v>
      </c>
      <c r="J3" s="15" t="s">
        <v>4</v>
      </c>
      <c r="K3" s="16" t="s">
        <v>5</v>
      </c>
    </row>
    <row r="4" spans="2:11" x14ac:dyDescent="0.35">
      <c r="B4" s="4">
        <v>43040</v>
      </c>
      <c r="C4" s="21">
        <v>3120</v>
      </c>
      <c r="D4" s="22">
        <v>53</v>
      </c>
      <c r="E4" s="23">
        <f>C4-D4</f>
        <v>3067</v>
      </c>
      <c r="F4" s="21">
        <v>744</v>
      </c>
      <c r="G4" s="22">
        <v>513</v>
      </c>
      <c r="H4" s="23">
        <f>F4-G4</f>
        <v>231</v>
      </c>
      <c r="I4" s="24">
        <v>1111798</v>
      </c>
      <c r="J4" s="37">
        <v>-1124090</v>
      </c>
      <c r="K4" s="37">
        <f>I4+J4</f>
        <v>-12292</v>
      </c>
    </row>
    <row r="5" spans="2:11" x14ac:dyDescent="0.35">
      <c r="B5" s="5">
        <v>43070</v>
      </c>
      <c r="C5" s="25">
        <v>2851</v>
      </c>
      <c r="D5" s="26">
        <v>277</v>
      </c>
      <c r="E5" s="27">
        <f t="shared" ref="E5:E11" si="0">C5-D5</f>
        <v>2574</v>
      </c>
      <c r="F5" s="25">
        <v>2328</v>
      </c>
      <c r="G5" s="26">
        <v>3332</v>
      </c>
      <c r="H5" s="28">
        <f t="shared" ref="H5:H11" si="1">F5-G5</f>
        <v>-1004</v>
      </c>
      <c r="I5" s="25">
        <v>910586</v>
      </c>
      <c r="J5" s="38">
        <v>-1239125</v>
      </c>
      <c r="K5" s="38">
        <f t="shared" ref="K5:K11" si="2">I5+J5</f>
        <v>-328539</v>
      </c>
    </row>
    <row r="6" spans="2:11" x14ac:dyDescent="0.35">
      <c r="B6" s="5">
        <v>43101</v>
      </c>
      <c r="C6" s="25">
        <v>2860</v>
      </c>
      <c r="D6" s="26">
        <v>399</v>
      </c>
      <c r="E6" s="27">
        <f t="shared" si="0"/>
        <v>2461</v>
      </c>
      <c r="F6" s="25">
        <v>4982</v>
      </c>
      <c r="G6" s="26">
        <v>3485</v>
      </c>
      <c r="H6" s="27">
        <f t="shared" si="1"/>
        <v>1497</v>
      </c>
      <c r="I6" s="25">
        <v>1284498</v>
      </c>
      <c r="J6" s="38">
        <v>-1206676</v>
      </c>
      <c r="K6" s="26">
        <f t="shared" si="2"/>
        <v>77822</v>
      </c>
    </row>
    <row r="7" spans="2:11" x14ac:dyDescent="0.35">
      <c r="B7" s="5">
        <v>43132</v>
      </c>
      <c r="C7" s="25">
        <v>2660</v>
      </c>
      <c r="D7" s="26">
        <v>569</v>
      </c>
      <c r="E7" s="27">
        <f t="shared" si="0"/>
        <v>2091</v>
      </c>
      <c r="F7" s="25">
        <v>6490</v>
      </c>
      <c r="G7" s="26">
        <v>3423</v>
      </c>
      <c r="H7" s="27">
        <f t="shared" si="1"/>
        <v>3067</v>
      </c>
      <c r="I7" s="25">
        <v>1274965</v>
      </c>
      <c r="J7" s="38">
        <v>-1213777</v>
      </c>
      <c r="K7" s="26">
        <f t="shared" si="2"/>
        <v>61188</v>
      </c>
    </row>
    <row r="8" spans="2:11" x14ac:dyDescent="0.35">
      <c r="B8" s="5">
        <v>43160</v>
      </c>
      <c r="C8" s="25">
        <v>4002</v>
      </c>
      <c r="D8" s="26">
        <v>803</v>
      </c>
      <c r="E8" s="27">
        <f t="shared" si="0"/>
        <v>3199</v>
      </c>
      <c r="F8" s="25">
        <v>6851</v>
      </c>
      <c r="G8" s="26">
        <v>3658</v>
      </c>
      <c r="H8" s="27">
        <f t="shared" si="1"/>
        <v>3193</v>
      </c>
      <c r="I8" s="25">
        <v>1340153</v>
      </c>
      <c r="J8" s="38">
        <v>-1284002</v>
      </c>
      <c r="K8" s="26">
        <f t="shared" si="2"/>
        <v>56151</v>
      </c>
    </row>
    <row r="9" spans="2:11" x14ac:dyDescent="0.35">
      <c r="B9" s="5">
        <v>43191</v>
      </c>
      <c r="C9" s="25">
        <v>4523</v>
      </c>
      <c r="D9" s="26">
        <v>922</v>
      </c>
      <c r="E9" s="27">
        <f t="shared" si="0"/>
        <v>3601</v>
      </c>
      <c r="F9" s="25">
        <v>5762</v>
      </c>
      <c r="G9" s="26">
        <v>3208</v>
      </c>
      <c r="H9" s="27">
        <f t="shared" si="1"/>
        <v>2554</v>
      </c>
      <c r="I9" s="25">
        <v>1305225</v>
      </c>
      <c r="J9" s="38">
        <v>-1189327</v>
      </c>
      <c r="K9" s="26">
        <f t="shared" si="2"/>
        <v>115898</v>
      </c>
    </row>
    <row r="10" spans="2:11" x14ac:dyDescent="0.35">
      <c r="B10" s="5">
        <v>43221</v>
      </c>
      <c r="C10" s="25">
        <v>4385</v>
      </c>
      <c r="D10" s="26">
        <v>1165</v>
      </c>
      <c r="E10" s="27">
        <f t="shared" si="0"/>
        <v>3220</v>
      </c>
      <c r="F10" s="25">
        <v>5338</v>
      </c>
      <c r="G10" s="26">
        <v>3357</v>
      </c>
      <c r="H10" s="27">
        <f t="shared" si="1"/>
        <v>1981</v>
      </c>
      <c r="I10" s="25">
        <v>1277576</v>
      </c>
      <c r="J10" s="38">
        <v>-1243917</v>
      </c>
      <c r="K10" s="26">
        <f t="shared" si="2"/>
        <v>33659</v>
      </c>
    </row>
    <row r="11" spans="2:11" x14ac:dyDescent="0.35">
      <c r="B11" s="5">
        <v>43252</v>
      </c>
      <c r="C11" s="25">
        <v>4068</v>
      </c>
      <c r="D11" s="26">
        <v>1380</v>
      </c>
      <c r="E11" s="27">
        <f t="shared" si="0"/>
        <v>2688</v>
      </c>
      <c r="F11" s="25">
        <v>4525</v>
      </c>
      <c r="G11" s="26">
        <v>3537</v>
      </c>
      <c r="H11" s="27">
        <f t="shared" si="1"/>
        <v>988</v>
      </c>
      <c r="I11" s="25">
        <v>1167531</v>
      </c>
      <c r="J11" s="38">
        <v>-1168192</v>
      </c>
      <c r="K11" s="38">
        <f t="shared" si="2"/>
        <v>-661</v>
      </c>
    </row>
    <row r="12" spans="2:11" ht="43.5" x14ac:dyDescent="0.35">
      <c r="B12" s="7" t="s">
        <v>18</v>
      </c>
      <c r="C12" s="32">
        <f t="shared" ref="C12:K12" si="3">SUM(C4:C11)</f>
        <v>28469</v>
      </c>
      <c r="D12" s="33">
        <f t="shared" si="3"/>
        <v>5568</v>
      </c>
      <c r="E12" s="34">
        <f t="shared" si="3"/>
        <v>22901</v>
      </c>
      <c r="F12" s="32">
        <f t="shared" si="3"/>
        <v>37020</v>
      </c>
      <c r="G12" s="33">
        <f t="shared" si="3"/>
        <v>24513</v>
      </c>
      <c r="H12" s="34">
        <f t="shared" si="3"/>
        <v>12507</v>
      </c>
      <c r="I12" s="35">
        <f t="shared" si="3"/>
        <v>9672332</v>
      </c>
      <c r="J12" s="40">
        <f t="shared" si="3"/>
        <v>-9669106</v>
      </c>
      <c r="K12" s="36">
        <f t="shared" si="3"/>
        <v>3226</v>
      </c>
    </row>
    <row r="15" spans="2:11" x14ac:dyDescent="0.35">
      <c r="E15" s="41">
        <f>(E12+H12)/K12</f>
        <v>10.975821450712957</v>
      </c>
    </row>
  </sheetData>
  <mergeCells count="4">
    <mergeCell ref="B2:B3"/>
    <mergeCell ref="C2:E2"/>
    <mergeCell ref="F2:H2"/>
    <mergeCell ref="I2:K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AE9E6-FA02-4219-9425-418834C0B661}">
  <dimension ref="B2:K19"/>
  <sheetViews>
    <sheetView workbookViewId="0">
      <selection activeCell="B16" sqref="B16:K16"/>
    </sheetView>
  </sheetViews>
  <sheetFormatPr defaultRowHeight="14.5" x14ac:dyDescent="0.35"/>
  <cols>
    <col min="2" max="2" width="10.7265625" customWidth="1"/>
    <col min="9" max="11" width="10.7265625" customWidth="1"/>
  </cols>
  <sheetData>
    <row r="2" spans="2:11" x14ac:dyDescent="0.35">
      <c r="B2" s="79" t="s">
        <v>0</v>
      </c>
      <c r="C2" s="72" t="s">
        <v>2</v>
      </c>
      <c r="D2" s="73"/>
      <c r="E2" s="74"/>
      <c r="F2" s="75" t="s">
        <v>6</v>
      </c>
      <c r="G2" s="76"/>
      <c r="H2" s="77"/>
      <c r="I2" s="72" t="s">
        <v>7</v>
      </c>
      <c r="J2" s="73"/>
      <c r="K2" s="78"/>
    </row>
    <row r="3" spans="2:11" x14ac:dyDescent="0.35">
      <c r="B3" s="80"/>
      <c r="C3" s="8" t="s">
        <v>3</v>
      </c>
      <c r="D3" s="9" t="s">
        <v>4</v>
      </c>
      <c r="E3" s="10" t="s">
        <v>5</v>
      </c>
      <c r="F3" s="11" t="s">
        <v>3</v>
      </c>
      <c r="G3" s="12" t="s">
        <v>4</v>
      </c>
      <c r="H3" s="13" t="s">
        <v>5</v>
      </c>
      <c r="I3" s="14" t="s">
        <v>3</v>
      </c>
      <c r="J3" s="15" t="s">
        <v>4</v>
      </c>
      <c r="K3" s="16" t="s">
        <v>5</v>
      </c>
    </row>
    <row r="4" spans="2:11" x14ac:dyDescent="0.35">
      <c r="B4" s="4">
        <v>43040</v>
      </c>
      <c r="C4" s="21">
        <v>3120</v>
      </c>
      <c r="D4" s="22">
        <v>53</v>
      </c>
      <c r="E4" s="23">
        <f>C4-D4</f>
        <v>3067</v>
      </c>
      <c r="F4" s="21">
        <v>744</v>
      </c>
      <c r="G4" s="22">
        <v>513</v>
      </c>
      <c r="H4" s="23">
        <f>F4-G4</f>
        <v>231</v>
      </c>
      <c r="I4" s="24">
        <v>1111798</v>
      </c>
      <c r="J4" s="37">
        <v>-1124090</v>
      </c>
      <c r="K4" s="37">
        <f>I4+J4</f>
        <v>-12292</v>
      </c>
    </row>
    <row r="5" spans="2:11" x14ac:dyDescent="0.35">
      <c r="B5" s="5">
        <v>43070</v>
      </c>
      <c r="C5" s="25">
        <v>2851</v>
      </c>
      <c r="D5" s="26">
        <v>277</v>
      </c>
      <c r="E5" s="27">
        <f t="shared" ref="E5:E11" si="0">C5-D5</f>
        <v>2574</v>
      </c>
      <c r="F5" s="25">
        <v>2328</v>
      </c>
      <c r="G5" s="26">
        <v>3332</v>
      </c>
      <c r="H5" s="28">
        <f t="shared" ref="H5:H11" si="1">F5-G5</f>
        <v>-1004</v>
      </c>
      <c r="I5" s="25">
        <v>910586</v>
      </c>
      <c r="J5" s="38">
        <v>-1239125</v>
      </c>
      <c r="K5" s="38">
        <f t="shared" ref="K5:K11" si="2">I5+J5</f>
        <v>-328539</v>
      </c>
    </row>
    <row r="6" spans="2:11" x14ac:dyDescent="0.35">
      <c r="B6" s="5">
        <v>43101</v>
      </c>
      <c r="C6" s="25">
        <v>2860</v>
      </c>
      <c r="D6" s="26">
        <v>399</v>
      </c>
      <c r="E6" s="27">
        <f t="shared" si="0"/>
        <v>2461</v>
      </c>
      <c r="F6" s="25">
        <v>4982</v>
      </c>
      <c r="G6" s="26">
        <v>3485</v>
      </c>
      <c r="H6" s="27">
        <f t="shared" si="1"/>
        <v>1497</v>
      </c>
      <c r="I6" s="25">
        <v>1284498</v>
      </c>
      <c r="J6" s="38">
        <v>-1206676</v>
      </c>
      <c r="K6" s="26">
        <f t="shared" si="2"/>
        <v>77822</v>
      </c>
    </row>
    <row r="7" spans="2:11" x14ac:dyDescent="0.35">
      <c r="B7" s="5">
        <v>43132</v>
      </c>
      <c r="C7" s="25">
        <v>2660</v>
      </c>
      <c r="D7" s="26">
        <v>569</v>
      </c>
      <c r="E7" s="27">
        <f t="shared" si="0"/>
        <v>2091</v>
      </c>
      <c r="F7" s="25">
        <v>6490</v>
      </c>
      <c r="G7" s="26">
        <v>3423</v>
      </c>
      <c r="H7" s="27">
        <f t="shared" si="1"/>
        <v>3067</v>
      </c>
      <c r="I7" s="25">
        <v>1274965</v>
      </c>
      <c r="J7" s="38">
        <v>-1213777</v>
      </c>
      <c r="K7" s="26">
        <f t="shared" si="2"/>
        <v>61188</v>
      </c>
    </row>
    <row r="8" spans="2:11" x14ac:dyDescent="0.35">
      <c r="B8" s="5">
        <v>43160</v>
      </c>
      <c r="C8" s="25">
        <v>4002</v>
      </c>
      <c r="D8" s="26">
        <v>803</v>
      </c>
      <c r="E8" s="27">
        <f t="shared" si="0"/>
        <v>3199</v>
      </c>
      <c r="F8" s="25">
        <v>6851</v>
      </c>
      <c r="G8" s="26">
        <v>3658</v>
      </c>
      <c r="H8" s="27">
        <f t="shared" si="1"/>
        <v>3193</v>
      </c>
      <c r="I8" s="25">
        <v>1340153</v>
      </c>
      <c r="J8" s="38">
        <v>-1284002</v>
      </c>
      <c r="K8" s="26">
        <f t="shared" si="2"/>
        <v>56151</v>
      </c>
    </row>
    <row r="9" spans="2:11" x14ac:dyDescent="0.35">
      <c r="B9" s="5">
        <v>43191</v>
      </c>
      <c r="C9" s="25">
        <v>4523</v>
      </c>
      <c r="D9" s="26">
        <v>922</v>
      </c>
      <c r="E9" s="27">
        <f t="shared" si="0"/>
        <v>3601</v>
      </c>
      <c r="F9" s="25">
        <v>5762</v>
      </c>
      <c r="G9" s="26">
        <v>3208</v>
      </c>
      <c r="H9" s="27">
        <f t="shared" si="1"/>
        <v>2554</v>
      </c>
      <c r="I9" s="25">
        <v>1305225</v>
      </c>
      <c r="J9" s="38">
        <v>-1189327</v>
      </c>
      <c r="K9" s="26">
        <f t="shared" si="2"/>
        <v>115898</v>
      </c>
    </row>
    <row r="10" spans="2:11" x14ac:dyDescent="0.35">
      <c r="B10" s="5">
        <v>43221</v>
      </c>
      <c r="C10" s="25">
        <v>4385</v>
      </c>
      <c r="D10" s="26">
        <v>1165</v>
      </c>
      <c r="E10" s="27">
        <f t="shared" si="0"/>
        <v>3220</v>
      </c>
      <c r="F10" s="25">
        <v>5338</v>
      </c>
      <c r="G10" s="26">
        <v>3357</v>
      </c>
      <c r="H10" s="27">
        <f t="shared" si="1"/>
        <v>1981</v>
      </c>
      <c r="I10" s="25">
        <v>1277576</v>
      </c>
      <c r="J10" s="38">
        <v>-1243917</v>
      </c>
      <c r="K10" s="26">
        <f t="shared" si="2"/>
        <v>33659</v>
      </c>
    </row>
    <row r="11" spans="2:11" x14ac:dyDescent="0.35">
      <c r="B11" s="5">
        <v>43252</v>
      </c>
      <c r="C11" s="25">
        <v>4068</v>
      </c>
      <c r="D11" s="26">
        <v>1380</v>
      </c>
      <c r="E11" s="27">
        <f t="shared" si="0"/>
        <v>2688</v>
      </c>
      <c r="F11" s="25">
        <v>4525</v>
      </c>
      <c r="G11" s="26">
        <v>3537</v>
      </c>
      <c r="H11" s="27">
        <f t="shared" si="1"/>
        <v>988</v>
      </c>
      <c r="I11" s="25">
        <v>1167531</v>
      </c>
      <c r="J11" s="38">
        <v>-1168192</v>
      </c>
      <c r="K11" s="38">
        <f t="shared" si="2"/>
        <v>-661</v>
      </c>
    </row>
    <row r="12" spans="2:11" x14ac:dyDescent="0.35">
      <c r="B12" s="18">
        <v>43282</v>
      </c>
      <c r="C12" s="29">
        <v>4951</v>
      </c>
      <c r="D12" s="30">
        <v>1552</v>
      </c>
      <c r="E12" s="31">
        <f t="shared" ref="E12:E13" si="3">C12-D12</f>
        <v>3399</v>
      </c>
      <c r="F12" s="29">
        <v>4643</v>
      </c>
      <c r="G12" s="30">
        <v>3830</v>
      </c>
      <c r="H12" s="31">
        <f t="shared" ref="H12:H13" si="4">F12-G12</f>
        <v>813</v>
      </c>
      <c r="I12" s="29">
        <v>1219187</v>
      </c>
      <c r="J12" s="39">
        <v>-1171868</v>
      </c>
      <c r="K12" s="30">
        <f t="shared" ref="K12:K13" si="5">I12+J12</f>
        <v>47319</v>
      </c>
    </row>
    <row r="13" spans="2:11" x14ac:dyDescent="0.35">
      <c r="B13" s="19" t="s">
        <v>8</v>
      </c>
      <c r="C13" s="29">
        <v>5987</v>
      </c>
      <c r="D13" s="30">
        <v>1991</v>
      </c>
      <c r="E13" s="31">
        <f t="shared" si="3"/>
        <v>3996</v>
      </c>
      <c r="F13" s="29">
        <v>7374</v>
      </c>
      <c r="G13" s="30">
        <v>4209</v>
      </c>
      <c r="H13" s="31">
        <f t="shared" si="4"/>
        <v>3165</v>
      </c>
      <c r="I13" s="29">
        <v>1353422</v>
      </c>
      <c r="J13" s="39">
        <v>-1242991</v>
      </c>
      <c r="K13" s="30">
        <f t="shared" si="5"/>
        <v>110431</v>
      </c>
    </row>
    <row r="14" spans="2:11" ht="43.5" x14ac:dyDescent="0.35">
      <c r="B14" s="7" t="s">
        <v>15</v>
      </c>
      <c r="C14" s="32">
        <f>SUM(C4:C13)</f>
        <v>39407</v>
      </c>
      <c r="D14" s="33">
        <f t="shared" ref="D14:E14" si="6">SUM(D4:D13)</f>
        <v>9111</v>
      </c>
      <c r="E14" s="34">
        <f t="shared" si="6"/>
        <v>30296</v>
      </c>
      <c r="F14" s="32">
        <f>SUM(F4:F13)</f>
        <v>49037</v>
      </c>
      <c r="G14" s="33">
        <f t="shared" ref="G14:H14" si="7">SUM(G4:G13)</f>
        <v>32552</v>
      </c>
      <c r="H14" s="34">
        <f t="shared" si="7"/>
        <v>16485</v>
      </c>
      <c r="I14" s="35">
        <f>SUM(I4:I13)</f>
        <v>12244941</v>
      </c>
      <c r="J14" s="40">
        <f>SUM(J4:J13)</f>
        <v>-12083965</v>
      </c>
      <c r="K14" s="36">
        <f>SUM(K4:K13)</f>
        <v>160976</v>
      </c>
    </row>
    <row r="15" spans="2:11" x14ac:dyDescent="0.35">
      <c r="B15" s="87" t="s">
        <v>9</v>
      </c>
      <c r="C15" s="82"/>
      <c r="D15" s="82"/>
      <c r="E15" s="82"/>
      <c r="F15" s="82"/>
      <c r="G15" s="82"/>
      <c r="H15" s="82"/>
      <c r="I15" s="82"/>
      <c r="J15" s="82"/>
      <c r="K15" s="83"/>
    </row>
    <row r="16" spans="2:11" x14ac:dyDescent="0.35">
      <c r="B16" s="84" t="s">
        <v>11</v>
      </c>
      <c r="C16" s="85"/>
      <c r="D16" s="85"/>
      <c r="E16" s="85"/>
      <c r="F16" s="85"/>
      <c r="G16" s="85"/>
      <c r="H16" s="85"/>
      <c r="I16" s="85"/>
      <c r="J16" s="85"/>
      <c r="K16" s="86"/>
    </row>
    <row r="19" spans="5:5" x14ac:dyDescent="0.35">
      <c r="E19" s="41">
        <f>(E14+H14)/K14</f>
        <v>0.29060853791869595</v>
      </c>
    </row>
  </sheetData>
  <mergeCells count="6">
    <mergeCell ref="B16:K16"/>
    <mergeCell ref="B2:B3"/>
    <mergeCell ref="C2:E2"/>
    <mergeCell ref="F2:H2"/>
    <mergeCell ref="I2:K2"/>
    <mergeCell ref="B15:K1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2221-A521-44CF-9EFE-63FB24FEA130}">
  <dimension ref="B2:K23"/>
  <sheetViews>
    <sheetView topLeftCell="A5" workbookViewId="0">
      <selection activeCell="D23" sqref="D23"/>
    </sheetView>
  </sheetViews>
  <sheetFormatPr defaultRowHeight="14.5" x14ac:dyDescent="0.35"/>
  <cols>
    <col min="2" max="2" width="10.7265625" customWidth="1"/>
    <col min="9" max="11" width="10.7265625" customWidth="1"/>
  </cols>
  <sheetData>
    <row r="2" spans="2:11" x14ac:dyDescent="0.35">
      <c r="B2" s="79" t="s">
        <v>0</v>
      </c>
      <c r="C2" s="72" t="s">
        <v>2</v>
      </c>
      <c r="D2" s="73"/>
      <c r="E2" s="74"/>
      <c r="F2" s="75" t="s">
        <v>6</v>
      </c>
      <c r="G2" s="76"/>
      <c r="H2" s="77"/>
      <c r="I2" s="72" t="s">
        <v>7</v>
      </c>
      <c r="J2" s="73"/>
      <c r="K2" s="78"/>
    </row>
    <row r="3" spans="2:11" x14ac:dyDescent="0.35">
      <c r="B3" s="80"/>
      <c r="C3" s="8" t="s">
        <v>3</v>
      </c>
      <c r="D3" s="9" t="s">
        <v>4</v>
      </c>
      <c r="E3" s="10" t="s">
        <v>5</v>
      </c>
      <c r="F3" s="11" t="s">
        <v>3</v>
      </c>
      <c r="G3" s="12" t="s">
        <v>4</v>
      </c>
      <c r="H3" s="13" t="s">
        <v>5</v>
      </c>
      <c r="I3" s="14" t="s">
        <v>3</v>
      </c>
      <c r="J3" s="15" t="s">
        <v>4</v>
      </c>
      <c r="K3" s="16" t="s">
        <v>5</v>
      </c>
    </row>
    <row r="4" spans="2:11" x14ac:dyDescent="0.35">
      <c r="B4" s="4">
        <v>43040</v>
      </c>
      <c r="C4" s="21">
        <v>3120</v>
      </c>
      <c r="D4" s="22">
        <v>53</v>
      </c>
      <c r="E4" s="23">
        <f>C4-D4</f>
        <v>3067</v>
      </c>
      <c r="F4" s="21">
        <v>744</v>
      </c>
      <c r="G4" s="22">
        <v>513</v>
      </c>
      <c r="H4" s="23">
        <f>F4-G4</f>
        <v>231</v>
      </c>
      <c r="I4" s="24">
        <v>1111798</v>
      </c>
      <c r="J4" s="37">
        <v>-1124090</v>
      </c>
      <c r="K4" s="37">
        <f>I4+J4</f>
        <v>-12292</v>
      </c>
    </row>
    <row r="5" spans="2:11" x14ac:dyDescent="0.35">
      <c r="B5" s="5">
        <v>43070</v>
      </c>
      <c r="C5" s="25">
        <v>2851</v>
      </c>
      <c r="D5" s="26">
        <v>277</v>
      </c>
      <c r="E5" s="27">
        <f t="shared" ref="E5:E16" si="0">C5-D5</f>
        <v>2574</v>
      </c>
      <c r="F5" s="25">
        <v>2328</v>
      </c>
      <c r="G5" s="26">
        <v>3332</v>
      </c>
      <c r="H5" s="28">
        <f t="shared" ref="H5:H16" si="1">F5-G5</f>
        <v>-1004</v>
      </c>
      <c r="I5" s="25">
        <v>910586</v>
      </c>
      <c r="J5" s="38">
        <v>-1239125</v>
      </c>
      <c r="K5" s="38">
        <f t="shared" ref="K5:K16" si="2">I5+J5</f>
        <v>-328539</v>
      </c>
    </row>
    <row r="6" spans="2:11" x14ac:dyDescent="0.35">
      <c r="B6" s="5">
        <v>43101</v>
      </c>
      <c r="C6" s="25">
        <v>2860</v>
      </c>
      <c r="D6" s="26">
        <v>399</v>
      </c>
      <c r="E6" s="27">
        <f t="shared" si="0"/>
        <v>2461</v>
      </c>
      <c r="F6" s="25">
        <v>4982</v>
      </c>
      <c r="G6" s="26">
        <v>3485</v>
      </c>
      <c r="H6" s="27">
        <f t="shared" si="1"/>
        <v>1497</v>
      </c>
      <c r="I6" s="25">
        <v>1284498</v>
      </c>
      <c r="J6" s="38">
        <v>-1206676</v>
      </c>
      <c r="K6" s="26">
        <f t="shared" si="2"/>
        <v>77822</v>
      </c>
    </row>
    <row r="7" spans="2:11" x14ac:dyDescent="0.35">
      <c r="B7" s="5">
        <v>43132</v>
      </c>
      <c r="C7" s="25">
        <v>2660</v>
      </c>
      <c r="D7" s="26">
        <v>569</v>
      </c>
      <c r="E7" s="27">
        <f t="shared" si="0"/>
        <v>2091</v>
      </c>
      <c r="F7" s="25">
        <v>6490</v>
      </c>
      <c r="G7" s="26">
        <v>3423</v>
      </c>
      <c r="H7" s="27">
        <f t="shared" si="1"/>
        <v>3067</v>
      </c>
      <c r="I7" s="25">
        <v>1274965</v>
      </c>
      <c r="J7" s="38">
        <v>-1213777</v>
      </c>
      <c r="K7" s="26">
        <f t="shared" si="2"/>
        <v>61188</v>
      </c>
    </row>
    <row r="8" spans="2:11" x14ac:dyDescent="0.35">
      <c r="B8" s="5">
        <v>43160</v>
      </c>
      <c r="C8" s="25">
        <v>4002</v>
      </c>
      <c r="D8" s="26">
        <v>803</v>
      </c>
      <c r="E8" s="27">
        <f t="shared" si="0"/>
        <v>3199</v>
      </c>
      <c r="F8" s="25">
        <v>6851</v>
      </c>
      <c r="G8" s="26">
        <v>3658</v>
      </c>
      <c r="H8" s="27">
        <f t="shared" si="1"/>
        <v>3193</v>
      </c>
      <c r="I8" s="25">
        <v>1340153</v>
      </c>
      <c r="J8" s="38">
        <v>-1284002</v>
      </c>
      <c r="K8" s="26">
        <f t="shared" si="2"/>
        <v>56151</v>
      </c>
    </row>
    <row r="9" spans="2:11" x14ac:dyDescent="0.35">
      <c r="B9" s="5">
        <v>43191</v>
      </c>
      <c r="C9" s="25">
        <v>4523</v>
      </c>
      <c r="D9" s="26">
        <v>922</v>
      </c>
      <c r="E9" s="27">
        <f t="shared" si="0"/>
        <v>3601</v>
      </c>
      <c r="F9" s="25">
        <v>5762</v>
      </c>
      <c r="G9" s="26">
        <v>3208</v>
      </c>
      <c r="H9" s="27">
        <f t="shared" si="1"/>
        <v>2554</v>
      </c>
      <c r="I9" s="25">
        <v>1305225</v>
      </c>
      <c r="J9" s="38">
        <v>-1189327</v>
      </c>
      <c r="K9" s="26">
        <f t="shared" si="2"/>
        <v>115898</v>
      </c>
    </row>
    <row r="10" spans="2:11" x14ac:dyDescent="0.35">
      <c r="B10" s="5">
        <v>43221</v>
      </c>
      <c r="C10" s="25">
        <v>4385</v>
      </c>
      <c r="D10" s="26">
        <v>1165</v>
      </c>
      <c r="E10" s="27">
        <f t="shared" si="0"/>
        <v>3220</v>
      </c>
      <c r="F10" s="25">
        <v>5338</v>
      </c>
      <c r="G10" s="26">
        <v>3357</v>
      </c>
      <c r="H10" s="27">
        <f t="shared" si="1"/>
        <v>1981</v>
      </c>
      <c r="I10" s="25">
        <v>1277576</v>
      </c>
      <c r="J10" s="38">
        <v>-1243917</v>
      </c>
      <c r="K10" s="26">
        <f t="shared" si="2"/>
        <v>33659</v>
      </c>
    </row>
    <row r="11" spans="2:11" x14ac:dyDescent="0.35">
      <c r="B11" s="5">
        <v>43252</v>
      </c>
      <c r="C11" s="25">
        <v>4068</v>
      </c>
      <c r="D11" s="26">
        <v>1380</v>
      </c>
      <c r="E11" s="27">
        <f t="shared" si="0"/>
        <v>2688</v>
      </c>
      <c r="F11" s="25">
        <v>4525</v>
      </c>
      <c r="G11" s="26">
        <v>3537</v>
      </c>
      <c r="H11" s="27">
        <f t="shared" si="1"/>
        <v>988</v>
      </c>
      <c r="I11" s="25">
        <v>1167531</v>
      </c>
      <c r="J11" s="38">
        <v>-1168192</v>
      </c>
      <c r="K11" s="38">
        <f t="shared" si="2"/>
        <v>-661</v>
      </c>
    </row>
    <row r="12" spans="2:11" x14ac:dyDescent="0.35">
      <c r="B12" s="18">
        <v>43282</v>
      </c>
      <c r="C12" s="29">
        <v>4951</v>
      </c>
      <c r="D12" s="30">
        <v>1552</v>
      </c>
      <c r="E12" s="31">
        <f t="shared" si="0"/>
        <v>3399</v>
      </c>
      <c r="F12" s="29">
        <v>4643</v>
      </c>
      <c r="G12" s="30">
        <v>3830</v>
      </c>
      <c r="H12" s="31">
        <f t="shared" si="1"/>
        <v>813</v>
      </c>
      <c r="I12" s="29">
        <v>1219187</v>
      </c>
      <c r="J12" s="39">
        <v>-1171868</v>
      </c>
      <c r="K12" s="30">
        <f t="shared" si="2"/>
        <v>47319</v>
      </c>
    </row>
    <row r="13" spans="2:11" x14ac:dyDescent="0.35">
      <c r="B13" s="20" t="s">
        <v>8</v>
      </c>
      <c r="C13" s="42">
        <v>5987</v>
      </c>
      <c r="D13" s="43">
        <v>1991</v>
      </c>
      <c r="E13" s="44">
        <f t="shared" si="0"/>
        <v>3996</v>
      </c>
      <c r="F13" s="42">
        <v>7374</v>
      </c>
      <c r="G13" s="43">
        <v>4209</v>
      </c>
      <c r="H13" s="44">
        <f t="shared" si="1"/>
        <v>3165</v>
      </c>
      <c r="I13" s="42">
        <v>1353422</v>
      </c>
      <c r="J13" s="46">
        <v>-1242991</v>
      </c>
      <c r="K13" s="43">
        <f t="shared" si="2"/>
        <v>110431</v>
      </c>
    </row>
    <row r="14" spans="2:11" x14ac:dyDescent="0.35">
      <c r="B14" s="5" t="s">
        <v>12</v>
      </c>
      <c r="C14" s="25">
        <v>3940.7</v>
      </c>
      <c r="D14" s="26">
        <v>911.1</v>
      </c>
      <c r="E14" s="44">
        <f t="shared" si="0"/>
        <v>3029.6</v>
      </c>
      <c r="F14" s="25">
        <v>4903.7</v>
      </c>
      <c r="G14" s="26">
        <v>3255.2</v>
      </c>
      <c r="H14" s="44">
        <f t="shared" si="1"/>
        <v>1648.5</v>
      </c>
      <c r="I14" s="25">
        <v>1224494.1000000001</v>
      </c>
      <c r="J14" s="38">
        <v>-1208396.5</v>
      </c>
      <c r="K14" s="43">
        <f t="shared" si="2"/>
        <v>16097.600000000093</v>
      </c>
    </row>
    <row r="15" spans="2:11" x14ac:dyDescent="0.35">
      <c r="B15" s="5" t="s">
        <v>13</v>
      </c>
      <c r="C15" s="25">
        <v>3940.7</v>
      </c>
      <c r="D15" s="26">
        <v>911.1</v>
      </c>
      <c r="E15" s="44">
        <f t="shared" si="0"/>
        <v>3029.6</v>
      </c>
      <c r="F15" s="25">
        <v>4903.7</v>
      </c>
      <c r="G15" s="26">
        <v>3255.2</v>
      </c>
      <c r="H15" s="44">
        <f t="shared" si="1"/>
        <v>1648.5</v>
      </c>
      <c r="I15" s="25">
        <v>1224494.1000000001</v>
      </c>
      <c r="J15" s="38">
        <v>-1208396.5</v>
      </c>
      <c r="K15" s="43">
        <f t="shared" si="2"/>
        <v>16097.600000000093</v>
      </c>
    </row>
    <row r="16" spans="2:11" x14ac:dyDescent="0.35">
      <c r="B16" s="17" t="s">
        <v>14</v>
      </c>
      <c r="C16" s="25">
        <v>3940.7</v>
      </c>
      <c r="D16" s="26">
        <v>911.1</v>
      </c>
      <c r="E16" s="44">
        <f t="shared" si="0"/>
        <v>3029.6</v>
      </c>
      <c r="F16" s="25">
        <v>4903.7</v>
      </c>
      <c r="G16" s="26">
        <v>3255.2</v>
      </c>
      <c r="H16" s="44">
        <f t="shared" si="1"/>
        <v>1648.5</v>
      </c>
      <c r="I16" s="25">
        <v>1224494.1000000001</v>
      </c>
      <c r="J16" s="38">
        <v>-1208396.5</v>
      </c>
      <c r="K16" s="43">
        <f t="shared" si="2"/>
        <v>16097.600000000093</v>
      </c>
    </row>
    <row r="17" spans="2:11" ht="43.5" x14ac:dyDescent="0.35">
      <c r="B17" s="7" t="s">
        <v>16</v>
      </c>
      <c r="C17" s="32">
        <f>SUM(C4:C16)</f>
        <v>51229.099999999991</v>
      </c>
      <c r="D17" s="33">
        <f t="shared" ref="D17:E17" si="3">SUM(D4:D16)</f>
        <v>11844.300000000001</v>
      </c>
      <c r="E17" s="34">
        <f t="shared" si="3"/>
        <v>39384.799999999996</v>
      </c>
      <c r="F17" s="32">
        <f>SUM(F4:F16)</f>
        <v>63748.099999999991</v>
      </c>
      <c r="G17" s="33">
        <f t="shared" ref="G17:H17" si="4">SUM(G4:G16)</f>
        <v>42317.599999999991</v>
      </c>
      <c r="H17" s="34">
        <f t="shared" si="4"/>
        <v>21430.5</v>
      </c>
      <c r="I17" s="35">
        <f>SUM(I4:I16)</f>
        <v>15918423.299999999</v>
      </c>
      <c r="J17" s="40">
        <f>SUM(J4:J16)</f>
        <v>-15709154.5</v>
      </c>
      <c r="K17" s="36">
        <f>SUM(K4:K16)</f>
        <v>209268.80000000028</v>
      </c>
    </row>
    <row r="18" spans="2:11" x14ac:dyDescent="0.35">
      <c r="B18" s="87" t="s">
        <v>9</v>
      </c>
      <c r="C18" s="82"/>
      <c r="D18" s="82"/>
      <c r="E18" s="82"/>
      <c r="F18" s="82"/>
      <c r="G18" s="82"/>
      <c r="H18" s="82"/>
      <c r="I18" s="82"/>
      <c r="J18" s="82"/>
      <c r="K18" s="83"/>
    </row>
    <row r="19" spans="2:11" x14ac:dyDescent="0.35">
      <c r="B19" s="84" t="s">
        <v>11</v>
      </c>
      <c r="C19" s="85"/>
      <c r="D19" s="85"/>
      <c r="E19" s="85"/>
      <c r="F19" s="85"/>
      <c r="G19" s="85"/>
      <c r="H19" s="85"/>
      <c r="I19" s="85"/>
      <c r="J19" s="85"/>
      <c r="K19" s="86"/>
    </row>
    <row r="20" spans="2:11" x14ac:dyDescent="0.35">
      <c r="B20" s="88" t="s">
        <v>17</v>
      </c>
      <c r="C20" s="85"/>
      <c r="D20" s="85"/>
      <c r="E20" s="85"/>
      <c r="F20" s="85"/>
      <c r="G20" s="85"/>
      <c r="H20" s="85"/>
      <c r="I20" s="85"/>
      <c r="J20" s="85"/>
      <c r="K20" s="86"/>
    </row>
    <row r="22" spans="2:11" x14ac:dyDescent="0.35">
      <c r="C22" s="45"/>
      <c r="D22" s="45"/>
      <c r="E22" s="45"/>
      <c r="F22" s="45"/>
      <c r="G22" s="45"/>
      <c r="I22" s="45"/>
      <c r="J22" s="45"/>
      <c r="K22" s="45"/>
    </row>
    <row r="23" spans="2:11" x14ac:dyDescent="0.35">
      <c r="D23" s="41">
        <f>(E17+H17)/K17</f>
        <v>0.29060853791869556</v>
      </c>
    </row>
  </sheetData>
  <mergeCells count="7">
    <mergeCell ref="B20:K20"/>
    <mergeCell ref="B2:B3"/>
    <mergeCell ref="C2:E2"/>
    <mergeCell ref="F2:H2"/>
    <mergeCell ref="I2:K2"/>
    <mergeCell ref="B18:K18"/>
    <mergeCell ref="B19:K1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C3FE-95B1-462F-9D74-C1CA6CA1A0F9}">
  <dimension ref="C2:G13"/>
  <sheetViews>
    <sheetView workbookViewId="0">
      <selection activeCell="C2" sqref="C2"/>
    </sheetView>
  </sheetViews>
  <sheetFormatPr defaultRowHeight="14.5" x14ac:dyDescent="0.35"/>
  <cols>
    <col min="4" max="4" width="14.81640625" bestFit="1" customWidth="1"/>
    <col min="7" max="7" width="14.26953125" bestFit="1" customWidth="1"/>
  </cols>
  <sheetData>
    <row r="2" spans="3:7" x14ac:dyDescent="0.35">
      <c r="D2" t="s">
        <v>20</v>
      </c>
      <c r="G2" t="s">
        <v>20</v>
      </c>
    </row>
    <row r="3" spans="3:7" x14ac:dyDescent="0.35">
      <c r="C3" s="1">
        <v>43040</v>
      </c>
      <c r="D3" s="3">
        <v>-2972</v>
      </c>
      <c r="F3" s="1">
        <v>43040</v>
      </c>
      <c r="G3" s="3">
        <v>-2972</v>
      </c>
    </row>
    <row r="4" spans="3:7" x14ac:dyDescent="0.35">
      <c r="C4" s="1">
        <v>43070</v>
      </c>
      <c r="D4" s="3">
        <v>-107535</v>
      </c>
      <c r="F4" s="1">
        <v>43070</v>
      </c>
      <c r="G4" s="3">
        <v>-107535</v>
      </c>
    </row>
    <row r="5" spans="3:7" x14ac:dyDescent="0.35">
      <c r="C5" s="1">
        <v>43101</v>
      </c>
      <c r="D5" s="3">
        <v>46544</v>
      </c>
      <c r="F5" s="1">
        <v>43101</v>
      </c>
      <c r="G5" s="3">
        <v>46544</v>
      </c>
    </row>
    <row r="6" spans="3:7" x14ac:dyDescent="0.35">
      <c r="C6" s="1">
        <v>43132</v>
      </c>
      <c r="D6" s="3">
        <v>65920</v>
      </c>
      <c r="F6" s="1">
        <v>43132</v>
      </c>
      <c r="G6" s="3">
        <v>65920</v>
      </c>
    </row>
    <row r="7" spans="3:7" x14ac:dyDescent="0.35">
      <c r="C7" s="1">
        <v>43160</v>
      </c>
      <c r="D7" s="3">
        <v>57384</v>
      </c>
      <c r="F7" s="1">
        <v>43160</v>
      </c>
      <c r="G7" s="3">
        <v>57384</v>
      </c>
    </row>
    <row r="8" spans="3:7" x14ac:dyDescent="0.35">
      <c r="C8" s="1">
        <v>43191</v>
      </c>
      <c r="D8" s="3">
        <v>64237</v>
      </c>
      <c r="F8" s="1">
        <v>43191</v>
      </c>
      <c r="G8" s="3">
        <v>64237</v>
      </c>
    </row>
    <row r="9" spans="3:7" x14ac:dyDescent="0.35">
      <c r="C9" s="1">
        <v>43221</v>
      </c>
      <c r="D9" s="3">
        <v>18577</v>
      </c>
      <c r="F9" s="1">
        <v>43221</v>
      </c>
      <c r="G9" s="3">
        <v>18577</v>
      </c>
    </row>
    <row r="10" spans="3:7" x14ac:dyDescent="0.35">
      <c r="C10" s="1">
        <v>43252</v>
      </c>
      <c r="D10" s="2">
        <v>589</v>
      </c>
      <c r="F10" s="1">
        <v>43252</v>
      </c>
      <c r="G10" s="2">
        <v>589</v>
      </c>
    </row>
    <row r="11" spans="3:7" x14ac:dyDescent="0.35">
      <c r="C11" s="1">
        <v>43282</v>
      </c>
      <c r="D11" s="3">
        <v>14548</v>
      </c>
      <c r="F11" s="1">
        <v>43282</v>
      </c>
      <c r="G11" s="3">
        <v>14548</v>
      </c>
    </row>
    <row r="12" spans="3:7" x14ac:dyDescent="0.35">
      <c r="C12" s="1">
        <v>43313</v>
      </c>
      <c r="D12" s="3">
        <v>66256</v>
      </c>
      <c r="F12" s="1"/>
      <c r="G12" s="3"/>
    </row>
    <row r="13" spans="3:7" x14ac:dyDescent="0.35">
      <c r="C13" t="s">
        <v>19</v>
      </c>
      <c r="D13" s="3">
        <f>SUM(D3:D12)</f>
        <v>223548</v>
      </c>
      <c r="F13" t="s">
        <v>19</v>
      </c>
      <c r="G13" s="3">
        <f>SUM(G3:G11)</f>
        <v>157292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24DF1-1638-4DFF-9FA0-2092DCB9D5F1}">
  <dimension ref="C4:D14"/>
  <sheetViews>
    <sheetView workbookViewId="0">
      <selection activeCell="C4" sqref="C4"/>
    </sheetView>
  </sheetViews>
  <sheetFormatPr defaultRowHeight="14.5" x14ac:dyDescent="0.35"/>
  <cols>
    <col min="4" max="4" width="20.7265625" customWidth="1"/>
  </cols>
  <sheetData>
    <row r="4" spans="3:4" ht="29" x14ac:dyDescent="0.35">
      <c r="D4" s="47" t="s">
        <v>21</v>
      </c>
    </row>
    <row r="5" spans="3:4" x14ac:dyDescent="0.35">
      <c r="C5" s="49">
        <v>43040</v>
      </c>
      <c r="D5" s="48">
        <v>6175</v>
      </c>
    </row>
    <row r="6" spans="3:4" x14ac:dyDescent="0.35">
      <c r="C6" s="49">
        <v>43070</v>
      </c>
      <c r="D6" s="48">
        <v>-12212</v>
      </c>
    </row>
    <row r="7" spans="3:4" x14ac:dyDescent="0.35">
      <c r="C7" s="49">
        <v>43101</v>
      </c>
      <c r="D7" s="48">
        <v>10628</v>
      </c>
    </row>
    <row r="8" spans="3:4" x14ac:dyDescent="0.35">
      <c r="C8" s="49">
        <v>43132</v>
      </c>
      <c r="D8" s="48">
        <v>25876</v>
      </c>
    </row>
    <row r="9" spans="3:4" x14ac:dyDescent="0.35">
      <c r="C9" s="49">
        <v>43160</v>
      </c>
      <c r="D9" s="48">
        <v>16446</v>
      </c>
    </row>
    <row r="10" spans="3:4" x14ac:dyDescent="0.35">
      <c r="C10" s="49">
        <v>43191</v>
      </c>
      <c r="D10" s="48">
        <v>11236</v>
      </c>
    </row>
    <row r="11" spans="3:4" x14ac:dyDescent="0.35">
      <c r="C11" s="49">
        <v>43221</v>
      </c>
      <c r="D11" s="48">
        <v>6043</v>
      </c>
    </row>
    <row r="12" spans="3:4" x14ac:dyDescent="0.35">
      <c r="C12" s="49">
        <v>43252</v>
      </c>
      <c r="D12" s="48">
        <v>5475</v>
      </c>
    </row>
    <row r="13" spans="3:4" x14ac:dyDescent="0.35">
      <c r="C13" s="49">
        <v>43282</v>
      </c>
      <c r="D13" s="48">
        <v>4992</v>
      </c>
    </row>
    <row r="14" spans="3:4" x14ac:dyDescent="0.35">
      <c r="D14" s="3">
        <f>SUM(D5:D13)</f>
        <v>74659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C233-6F00-45D2-9F5B-8E626A4BC6A7}">
  <dimension ref="B3:K14"/>
  <sheetViews>
    <sheetView topLeftCell="A7" workbookViewId="0">
      <selection activeCell="B3" sqref="B3:K3"/>
    </sheetView>
  </sheetViews>
  <sheetFormatPr defaultRowHeight="14.5" x14ac:dyDescent="0.35"/>
  <cols>
    <col min="2" max="2" width="20.7265625" customWidth="1"/>
    <col min="3" max="11" width="8.7265625" customWidth="1"/>
  </cols>
  <sheetData>
    <row r="3" spans="2:11" ht="30" customHeight="1" x14ac:dyDescent="0.35">
      <c r="B3" s="89" t="s">
        <v>29</v>
      </c>
      <c r="C3" s="90"/>
      <c r="D3" s="90"/>
      <c r="E3" s="90"/>
      <c r="F3" s="90"/>
      <c r="G3" s="90"/>
      <c r="H3" s="90"/>
      <c r="I3" s="90"/>
      <c r="J3" s="90"/>
      <c r="K3" s="91"/>
    </row>
    <row r="4" spans="2:11" ht="45" customHeight="1" x14ac:dyDescent="0.35">
      <c r="B4" s="79" t="s">
        <v>22</v>
      </c>
      <c r="C4" s="72" t="s">
        <v>31</v>
      </c>
      <c r="D4" s="73"/>
      <c r="E4" s="74"/>
      <c r="F4" s="75" t="s">
        <v>32</v>
      </c>
      <c r="G4" s="76"/>
      <c r="H4" s="77"/>
      <c r="I4" s="72" t="s">
        <v>27</v>
      </c>
      <c r="J4" s="73"/>
      <c r="K4" s="78"/>
    </row>
    <row r="5" spans="2:11" x14ac:dyDescent="0.35">
      <c r="B5" s="80"/>
      <c r="C5" s="8" t="s">
        <v>3</v>
      </c>
      <c r="D5" s="9" t="s">
        <v>30</v>
      </c>
      <c r="E5" s="10" t="s">
        <v>5</v>
      </c>
      <c r="F5" s="11" t="s">
        <v>3</v>
      </c>
      <c r="G5" s="12" t="s">
        <v>30</v>
      </c>
      <c r="H5" s="13" t="s">
        <v>5</v>
      </c>
      <c r="I5" s="14" t="s">
        <v>3</v>
      </c>
      <c r="J5" s="15" t="s">
        <v>4</v>
      </c>
      <c r="K5" s="16" t="s">
        <v>5</v>
      </c>
    </row>
    <row r="6" spans="2:11" ht="60" customHeight="1" x14ac:dyDescent="0.35">
      <c r="B6" s="51" t="s">
        <v>24</v>
      </c>
      <c r="C6" s="53">
        <v>65.489000000000004</v>
      </c>
      <c r="D6" s="54">
        <v>-30.081</v>
      </c>
      <c r="E6" s="55">
        <v>35.408000000000001</v>
      </c>
      <c r="F6" s="53">
        <v>9672.3320000000003</v>
      </c>
      <c r="G6" s="54">
        <v>-9669.1059999999998</v>
      </c>
      <c r="H6" s="62">
        <v>3.226</v>
      </c>
      <c r="I6" s="66">
        <f>C6/F6</f>
        <v>6.7707560079616792E-3</v>
      </c>
      <c r="J6" s="67">
        <f>D6/G6</f>
        <v>3.1110425307158697E-3</v>
      </c>
      <c r="K6" s="68">
        <f>E6/H6</f>
        <v>10.975821450712958</v>
      </c>
    </row>
    <row r="7" spans="2:11" ht="60" customHeight="1" x14ac:dyDescent="0.35">
      <c r="B7" s="50" t="s">
        <v>25</v>
      </c>
      <c r="C7" s="56">
        <v>75.082999999999998</v>
      </c>
      <c r="D7" s="57">
        <v>-35.463000000000001</v>
      </c>
      <c r="E7" s="58">
        <v>39.619999999999997</v>
      </c>
      <c r="F7" s="56">
        <v>10891.519</v>
      </c>
      <c r="G7" s="57">
        <v>-10840.974</v>
      </c>
      <c r="H7" s="63">
        <v>50.545000000000002</v>
      </c>
      <c r="I7" s="66">
        <f>C7/F7</f>
        <v>6.8937124380905913E-3</v>
      </c>
      <c r="J7" s="67">
        <f>D7/G7</f>
        <v>3.2712005397301019E-3</v>
      </c>
      <c r="K7" s="68">
        <f t="shared" ref="K7:K8" si="0">E7/H7</f>
        <v>0.78385596992778706</v>
      </c>
    </row>
    <row r="8" spans="2:11" ht="60" customHeight="1" x14ac:dyDescent="0.35">
      <c r="B8" s="52" t="s">
        <v>26</v>
      </c>
      <c r="C8" s="59">
        <v>88.444000000000003</v>
      </c>
      <c r="D8" s="60">
        <v>-41.662999999999997</v>
      </c>
      <c r="E8" s="61">
        <v>46.780999999999999</v>
      </c>
      <c r="F8" s="64">
        <v>12244.941000000001</v>
      </c>
      <c r="G8" s="60">
        <v>-12083.965</v>
      </c>
      <c r="H8" s="65">
        <v>160.976</v>
      </c>
      <c r="I8" s="69">
        <f>C8/F8</f>
        <v>7.2229012781686733E-3</v>
      </c>
      <c r="J8" s="70">
        <f t="shared" ref="J8" si="1">D8/G8</f>
        <v>3.4477921774847906E-3</v>
      </c>
      <c r="K8" s="71">
        <f t="shared" si="0"/>
        <v>0.29060853791869595</v>
      </c>
    </row>
    <row r="9" spans="2:11" ht="15" customHeight="1" x14ac:dyDescent="0.35">
      <c r="B9" s="92" t="s">
        <v>28</v>
      </c>
      <c r="C9" s="93"/>
      <c r="D9" s="93"/>
      <c r="E9" s="93"/>
      <c r="F9" s="93"/>
      <c r="G9" s="93"/>
      <c r="H9" s="93"/>
      <c r="I9" s="93"/>
      <c r="J9" s="93"/>
      <c r="K9" s="94"/>
    </row>
    <row r="10" spans="2:11" x14ac:dyDescent="0.35">
      <c r="B10" s="84" t="s">
        <v>23</v>
      </c>
      <c r="C10" s="85"/>
      <c r="D10" s="85"/>
      <c r="E10" s="85"/>
      <c r="F10" s="85"/>
      <c r="G10" s="85"/>
      <c r="H10" s="85"/>
      <c r="I10" s="85"/>
      <c r="J10" s="85"/>
      <c r="K10" s="86"/>
    </row>
    <row r="12" spans="2:11" x14ac:dyDescent="0.35">
      <c r="C12" s="45"/>
      <c r="D12" s="45"/>
      <c r="E12" s="45"/>
    </row>
    <row r="13" spans="2:11" x14ac:dyDescent="0.35">
      <c r="C13" s="45"/>
      <c r="D13" s="45"/>
      <c r="E13" s="45"/>
    </row>
    <row r="14" spans="2:11" x14ac:dyDescent="0.35">
      <c r="C14" s="45"/>
      <c r="D14" s="45"/>
      <c r="E14" s="45"/>
    </row>
  </sheetData>
  <mergeCells count="7">
    <mergeCell ref="B10:K10"/>
    <mergeCell ref="B9:K9"/>
    <mergeCell ref="B3:K3"/>
    <mergeCell ref="B4:B5"/>
    <mergeCell ref="C4:E4"/>
    <mergeCell ref="F4:H4"/>
    <mergeCell ref="I4:K4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int_jul18</vt:lpstr>
      <vt:lpstr>int_jun18</vt:lpstr>
      <vt:lpstr>int_ago18</vt:lpstr>
      <vt:lpstr>int_nov18</vt:lpstr>
      <vt:lpstr>serv_jul18</vt:lpstr>
      <vt:lpstr>FP_jul18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Fernando Dantas</cp:lastModifiedBy>
  <dcterms:created xsi:type="dcterms:W3CDTF">2018-09-26T00:53:31Z</dcterms:created>
  <dcterms:modified xsi:type="dcterms:W3CDTF">2018-10-01T00:28:01Z</dcterms:modified>
</cp:coreProperties>
</file>