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/>
  <mc:AlternateContent xmlns:mc="http://schemas.openxmlformats.org/markup-compatibility/2006">
    <mc:Choice Requires="x15">
      <x15ac:absPath xmlns:x15ac="http://schemas.microsoft.com/office/spreadsheetml/2010/11/ac" url="C:\Users\Fernando Dantas\Documents\1-VidaNovaProfAbril13-10Fev2023\BlogNovoIbre\2023 - Semanas\4-Abril\24 a 31 abril 2023\"/>
    </mc:Choice>
  </mc:AlternateContent>
  <xr:revisionPtr revIDLastSave="0" documentId="8_{366494BA-9620-4C0E-8CDB-8001D54D3AD8}" xr6:coauthVersionLast="47" xr6:coauthVersionMax="47" xr10:uidLastSave="{00000000-0000-0000-0000-000000000000}"/>
  <bookViews>
    <workbookView xWindow="-110" yWindow="-110" windowWidth="19420" windowHeight="10420" activeTab="1" xr2:uid="{00000000-000D-0000-FFFF-FFFF00000000}"/>
  </bookViews>
  <sheets>
    <sheet name="Dados" sheetId="1" r:id="rId1"/>
    <sheet name="Gráfico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18" i="2" l="1"/>
  <c r="B61" i="2"/>
  <c r="B60" i="2"/>
  <c r="B62" i="2" s="1"/>
  <c r="R5" i="2"/>
  <c r="R6" i="2"/>
  <c r="R7" i="2"/>
  <c r="R8" i="2"/>
  <c r="R9" i="2"/>
  <c r="R10" i="2"/>
  <c r="R11" i="2"/>
  <c r="R12" i="2"/>
  <c r="R13" i="2"/>
  <c r="R14" i="2"/>
  <c r="R15" i="2"/>
  <c r="R16" i="2"/>
  <c r="R17" i="2"/>
  <c r="R19" i="2"/>
  <c r="R20" i="2"/>
  <c r="R21" i="2"/>
  <c r="R22" i="2"/>
  <c r="R23" i="2"/>
  <c r="R24" i="2"/>
  <c r="R25" i="2"/>
  <c r="R26" i="2"/>
  <c r="R27" i="2"/>
  <c r="R28" i="2"/>
  <c r="R29" i="2"/>
  <c r="R30" i="2"/>
  <c r="R58" i="2" s="1"/>
  <c r="R31" i="2"/>
  <c r="R32" i="2"/>
  <c r="R33" i="2"/>
  <c r="R34" i="2"/>
  <c r="R35" i="2"/>
  <c r="R36" i="2"/>
  <c r="R37" i="2"/>
  <c r="R38" i="2"/>
  <c r="R39" i="2"/>
  <c r="R40" i="2"/>
  <c r="R41" i="2"/>
  <c r="R42" i="2"/>
  <c r="R43" i="2"/>
  <c r="R44" i="2"/>
  <c r="R45" i="2"/>
  <c r="R46" i="2"/>
  <c r="R47" i="2"/>
  <c r="R48" i="2"/>
  <c r="R49" i="2"/>
  <c r="R50" i="2"/>
  <c r="R4" i="2"/>
  <c r="R61" i="2" l="1"/>
  <c r="R54" i="2"/>
  <c r="R55" i="2"/>
  <c r="R56" i="2"/>
  <c r="R57" i="2"/>
  <c r="S18" i="2" s="1"/>
  <c r="R62" i="2"/>
  <c r="B58" i="2"/>
  <c r="B57" i="2"/>
  <c r="B56" i="2"/>
  <c r="B55" i="2"/>
  <c r="B54" i="2"/>
  <c r="T55" i="2"/>
  <c r="T54" i="2"/>
  <c r="T58" i="2"/>
  <c r="T57" i="2"/>
  <c r="T56" i="2"/>
  <c r="R63" i="2" l="1"/>
  <c r="U5" i="2"/>
  <c r="U18" i="2"/>
  <c r="U4" i="2"/>
  <c r="U44" i="2"/>
  <c r="U34" i="2"/>
  <c r="U21" i="2"/>
  <c r="U10" i="2"/>
  <c r="S23" i="2"/>
  <c r="S41" i="2"/>
  <c r="S6" i="2"/>
  <c r="S12" i="2"/>
  <c r="S19" i="2"/>
  <c r="S25" i="2"/>
  <c r="S30" i="2"/>
  <c r="S36" i="2"/>
  <c r="S42" i="2"/>
  <c r="S48" i="2"/>
  <c r="S7" i="2"/>
  <c r="S13" i="2"/>
  <c r="S20" i="2"/>
  <c r="S26" i="2"/>
  <c r="S31" i="2"/>
  <c r="S37" i="2"/>
  <c r="S43" i="2"/>
  <c r="S49" i="2"/>
  <c r="S8" i="2"/>
  <c r="S14" i="2"/>
  <c r="S21" i="2"/>
  <c r="S27" i="2"/>
  <c r="S32" i="2"/>
  <c r="S38" i="2"/>
  <c r="S44" i="2"/>
  <c r="S50" i="2"/>
  <c r="S9" i="2"/>
  <c r="S15" i="2"/>
  <c r="S22" i="2"/>
  <c r="S28" i="2"/>
  <c r="S33" i="2"/>
  <c r="S39" i="2"/>
  <c r="S45" i="2"/>
  <c r="S4" i="2"/>
  <c r="S10" i="2"/>
  <c r="S16" i="2"/>
  <c r="S29" i="2"/>
  <c r="S34" i="2"/>
  <c r="S40" i="2"/>
  <c r="S46" i="2"/>
  <c r="S5" i="2"/>
  <c r="S11" i="2"/>
  <c r="S17" i="2"/>
  <c r="S24" i="2"/>
  <c r="S35" i="2"/>
  <c r="S47" i="2"/>
  <c r="U43" i="2"/>
  <c r="U31" i="2"/>
  <c r="U20" i="2"/>
  <c r="U7" i="2"/>
  <c r="U50" i="2"/>
  <c r="U42" i="2"/>
  <c r="U29" i="2"/>
  <c r="U19" i="2"/>
  <c r="U49" i="2"/>
  <c r="U39" i="2"/>
  <c r="U28" i="2"/>
  <c r="U15" i="2"/>
  <c r="U48" i="2"/>
  <c r="U36" i="2"/>
  <c r="U27" i="2"/>
  <c r="U12" i="2"/>
  <c r="U47" i="2"/>
  <c r="U35" i="2"/>
  <c r="U24" i="2"/>
  <c r="U11" i="2"/>
  <c r="U41" i="2"/>
  <c r="U33" i="2"/>
  <c r="U26" i="2"/>
  <c r="U17" i="2"/>
  <c r="U9" i="2"/>
  <c r="U40" i="2"/>
  <c r="U32" i="2"/>
  <c r="U25" i="2"/>
  <c r="U16" i="2"/>
  <c r="U8" i="2"/>
  <c r="U46" i="2"/>
  <c r="U38" i="2"/>
  <c r="U30" i="2"/>
  <c r="U23" i="2"/>
  <c r="U14" i="2"/>
  <c r="U6" i="2"/>
  <c r="U45" i="2"/>
  <c r="U37" i="2"/>
  <c r="U22" i="2"/>
  <c r="U13" i="2"/>
  <c r="BJ29" i="1" l="1"/>
  <c r="BI51" i="1"/>
  <c r="BJ51" i="1" s="1"/>
  <c r="BK51" i="1" s="1"/>
  <c r="BI50" i="1"/>
  <c r="BJ50" i="1" s="1"/>
  <c r="BK50" i="1" s="1"/>
  <c r="BI49" i="1"/>
  <c r="BJ49" i="1" s="1"/>
  <c r="BK49" i="1" s="1"/>
  <c r="BI48" i="1"/>
  <c r="BI47" i="1"/>
  <c r="BJ47" i="1" s="1"/>
  <c r="BK47" i="1" s="1"/>
  <c r="BI46" i="1"/>
  <c r="BJ46" i="1" s="1"/>
  <c r="BK46" i="1" s="1"/>
  <c r="BI45" i="1"/>
  <c r="BI44" i="1"/>
  <c r="BJ44" i="1" s="1"/>
  <c r="BI43" i="1"/>
  <c r="BJ43" i="1" s="1"/>
  <c r="BI42" i="1"/>
  <c r="BJ42" i="1" s="1"/>
  <c r="BI41" i="1"/>
  <c r="BJ41" i="1" s="1"/>
  <c r="BI40" i="1"/>
  <c r="BJ40" i="1" s="1"/>
  <c r="BI39" i="1"/>
  <c r="BI38" i="1"/>
  <c r="BJ38" i="1" s="1"/>
  <c r="BK38" i="1" s="1"/>
  <c r="BI37" i="1"/>
  <c r="BJ37" i="1" s="1"/>
  <c r="BI36" i="1"/>
  <c r="BJ36" i="1" s="1"/>
  <c r="BK36" i="1" s="1"/>
  <c r="BI35" i="1"/>
  <c r="BJ35" i="1" s="1"/>
  <c r="BK35" i="1" s="1"/>
  <c r="BI34" i="1"/>
  <c r="BI33" i="1"/>
  <c r="BJ33" i="1" s="1"/>
  <c r="BK33" i="1" s="1"/>
  <c r="BI32" i="1"/>
  <c r="BJ32" i="1" s="1"/>
  <c r="BI31" i="1"/>
  <c r="BJ31" i="1" s="1"/>
  <c r="BI30" i="1"/>
  <c r="BI28" i="1"/>
  <c r="BJ28" i="1" s="1"/>
  <c r="BI27" i="1"/>
  <c r="BJ27" i="1" s="1"/>
  <c r="BI29" i="1"/>
  <c r="BI26" i="1"/>
  <c r="BJ26" i="1" s="1"/>
  <c r="BI25" i="1"/>
  <c r="BI24" i="1"/>
  <c r="BI23" i="1"/>
  <c r="BJ23" i="1" s="1"/>
  <c r="BI22" i="1"/>
  <c r="BJ22" i="1" s="1"/>
  <c r="BI21" i="1"/>
  <c r="BI20" i="1"/>
  <c r="BJ20" i="1" s="1"/>
  <c r="BK20" i="1" s="1"/>
  <c r="BI19" i="1"/>
  <c r="BJ19" i="1" s="1"/>
  <c r="BI18" i="1"/>
  <c r="BI17" i="1"/>
  <c r="BI16" i="1"/>
  <c r="BI15" i="1"/>
  <c r="BJ15" i="1" s="1"/>
  <c r="BI14" i="1"/>
  <c r="BJ14" i="1" s="1"/>
  <c r="BI13" i="1"/>
  <c r="BJ13" i="1" s="1"/>
  <c r="BI12" i="1"/>
  <c r="BI11" i="1"/>
  <c r="BJ11" i="1" s="1"/>
  <c r="BI10" i="1"/>
  <c r="BI9" i="1"/>
  <c r="BJ9" i="1" s="1"/>
  <c r="BI8" i="1"/>
  <c r="BI7" i="1"/>
  <c r="BJ7" i="1" s="1"/>
  <c r="BI6" i="1"/>
  <c r="BJ6" i="1" s="1"/>
  <c r="BI5" i="1"/>
  <c r="BJ5" i="1" s="1"/>
  <c r="BI4" i="1"/>
  <c r="BJ4" i="1" s="1"/>
  <c r="BG29" i="1"/>
  <c r="BG40" i="1"/>
  <c r="BG31" i="1"/>
  <c r="BG32" i="1" s="1"/>
  <c r="BG33" i="1" s="1"/>
  <c r="BG34" i="1" s="1"/>
  <c r="BG35" i="1" s="1"/>
  <c r="BG25" i="1"/>
  <c r="BG26" i="1" s="1"/>
  <c r="BG21" i="1"/>
  <c r="BG16" i="1"/>
  <c r="BG14" i="1"/>
  <c r="BG13" i="1"/>
  <c r="BG15" i="1" s="1"/>
  <c r="BG4" i="1"/>
  <c r="BG5" i="1" s="1"/>
  <c r="BK12" i="1" l="1"/>
  <c r="BJ12" i="1"/>
  <c r="BJ21" i="1"/>
  <c r="BK21" i="1" s="1"/>
  <c r="BJ45" i="1"/>
  <c r="BK45" i="1" s="1"/>
  <c r="BJ30" i="1"/>
  <c r="BK30" i="1" s="1"/>
  <c r="BJ39" i="1"/>
  <c r="BK39" i="1" s="1"/>
  <c r="BK24" i="1"/>
  <c r="BJ8" i="1"/>
  <c r="BK8" i="1" s="1"/>
  <c r="BJ16" i="1"/>
  <c r="BK16" i="1" s="1"/>
  <c r="BJ24" i="1"/>
  <c r="BJ48" i="1"/>
  <c r="BK48" i="1" s="1"/>
  <c r="BJ17" i="1"/>
  <c r="BK17" i="1" s="1"/>
  <c r="BJ25" i="1"/>
  <c r="BK25" i="1" s="1"/>
  <c r="BK18" i="1"/>
  <c r="BJ10" i="1"/>
  <c r="BK10" i="1" s="1"/>
  <c r="BJ18" i="1"/>
  <c r="BJ34" i="1"/>
  <c r="BK34" i="1" s="1"/>
  <c r="BK44" i="1"/>
  <c r="BK42" i="1"/>
  <c r="BK41" i="1"/>
  <c r="BK40" i="1"/>
  <c r="BK37" i="1"/>
  <c r="BK32" i="1"/>
  <c r="BK31" i="1"/>
  <c r="BK29" i="1"/>
  <c r="BK28" i="1"/>
  <c r="BK27" i="1"/>
  <c r="BK26" i="1"/>
  <c r="BK23" i="1"/>
  <c r="BK22" i="1"/>
  <c r="BK19" i="1"/>
  <c r="BK15" i="1"/>
  <c r="BK14" i="1"/>
  <c r="BK13" i="1"/>
  <c r="BK9" i="1"/>
  <c r="BK7" i="1"/>
  <c r="BK6" i="1"/>
  <c r="BK5" i="1"/>
  <c r="BK4" i="1"/>
  <c r="BK11" i="1"/>
  <c r="BK43" i="1"/>
  <c r="BK58" i="1" s="1"/>
  <c r="BG39" i="1"/>
  <c r="BG41" i="1" s="1"/>
  <c r="BG45" i="1" s="1"/>
  <c r="BG46" i="1" s="1"/>
  <c r="BG47" i="1" s="1"/>
  <c r="BG50" i="1" s="1"/>
  <c r="BK55" i="1" l="1"/>
  <c r="BK54" i="1"/>
  <c r="BK57" i="1"/>
  <c r="BK56" i="1"/>
  <c r="C4" i="2" s="1"/>
  <c r="C11" i="2" l="1"/>
  <c r="C37" i="2"/>
  <c r="C23" i="2"/>
  <c r="C46" i="2"/>
  <c r="C30" i="2"/>
  <c r="C44" i="2"/>
  <c r="C20" i="2"/>
  <c r="C24" i="2"/>
  <c r="C47" i="2"/>
  <c r="C50" i="2"/>
  <c r="C45" i="2"/>
  <c r="C13" i="2"/>
  <c r="C7" i="2"/>
  <c r="C42" i="2"/>
  <c r="C18" i="2"/>
  <c r="C12" i="2"/>
  <c r="C27" i="2"/>
  <c r="C28" i="2"/>
  <c r="C17" i="2"/>
  <c r="C35" i="2"/>
  <c r="C48" i="2"/>
  <c r="C19" i="2"/>
  <c r="C14" i="2"/>
  <c r="C29" i="2"/>
  <c r="C34" i="2"/>
  <c r="C40" i="2"/>
  <c r="C22" i="2"/>
  <c r="C5" i="2"/>
  <c r="C38" i="2"/>
  <c r="C10" i="2"/>
  <c r="C21" i="2"/>
  <c r="C36" i="2"/>
  <c r="C16" i="2"/>
  <c r="C9" i="2"/>
  <c r="C8" i="2"/>
  <c r="C25" i="2"/>
  <c r="C41" i="2"/>
  <c r="C49" i="2"/>
  <c r="C33" i="2"/>
  <c r="C39" i="2"/>
  <c r="C6" i="2"/>
  <c r="C15" i="2"/>
  <c r="C43" i="2"/>
  <c r="C32" i="2"/>
  <c r="C26" i="2"/>
  <c r="C31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MyOECD</author>
    <author>Mariam Dayoub</author>
  </authors>
  <commentList>
    <comment ref="AT6" authorId="0" shapeId="0" xr:uid="{00000000-0006-0000-0000-000001000000}">
      <text>
        <r>
          <rPr>
            <sz val="9"/>
            <color indexed="81"/>
            <rFont val="Tahoma"/>
            <charset val="1"/>
          </rPr>
          <t xml:space="preserve">P: Provisional value </t>
        </r>
      </text>
    </comment>
    <comment ref="AU6" authorId="0" shapeId="0" xr:uid="{00000000-0006-0000-0000-000002000000}">
      <text>
        <r>
          <rPr>
            <sz val="9"/>
            <color indexed="81"/>
            <rFont val="Tahoma"/>
            <charset val="1"/>
          </rPr>
          <t xml:space="preserve">P: Provisional value </t>
        </r>
      </text>
    </comment>
    <comment ref="AV6" authorId="0" shapeId="0" xr:uid="{00000000-0006-0000-0000-000003000000}">
      <text>
        <r>
          <rPr>
            <sz val="9"/>
            <color indexed="81"/>
            <rFont val="Tahoma"/>
            <charset val="1"/>
          </rPr>
          <t xml:space="preserve">P: Provisional value </t>
        </r>
      </text>
    </comment>
    <comment ref="AW6" authorId="0" shapeId="0" xr:uid="{00000000-0006-0000-0000-000004000000}">
      <text>
        <r>
          <rPr>
            <sz val="9"/>
            <color indexed="81"/>
            <rFont val="Tahoma"/>
            <charset val="1"/>
          </rPr>
          <t xml:space="preserve">P: Provisional value </t>
        </r>
      </text>
    </comment>
    <comment ref="AX6" authorId="0" shapeId="0" xr:uid="{00000000-0006-0000-0000-000005000000}">
      <text>
        <r>
          <rPr>
            <sz val="9"/>
            <color indexed="81"/>
            <rFont val="Tahoma"/>
            <charset val="1"/>
          </rPr>
          <t xml:space="preserve">P: Provisional value </t>
        </r>
      </text>
    </comment>
    <comment ref="AY6" authorId="0" shapeId="0" xr:uid="{00000000-0006-0000-0000-000006000000}">
      <text>
        <r>
          <rPr>
            <sz val="9"/>
            <color indexed="81"/>
            <rFont val="Tahoma"/>
            <charset val="1"/>
          </rPr>
          <t xml:space="preserve">P: Provisional value </t>
        </r>
      </text>
    </comment>
    <comment ref="AZ6" authorId="0" shapeId="0" xr:uid="{00000000-0006-0000-0000-000007000000}">
      <text>
        <r>
          <rPr>
            <sz val="9"/>
            <color indexed="81"/>
            <rFont val="Tahoma"/>
            <charset val="1"/>
          </rPr>
          <t xml:space="preserve">P: Provisional value </t>
        </r>
      </text>
    </comment>
    <comment ref="BA6" authorId="0" shapeId="0" xr:uid="{00000000-0006-0000-0000-000008000000}">
      <text>
        <r>
          <rPr>
            <sz val="9"/>
            <color indexed="81"/>
            <rFont val="Tahoma"/>
            <charset val="1"/>
          </rPr>
          <t xml:space="preserve">P: Provisional value </t>
        </r>
      </text>
    </comment>
    <comment ref="BB6" authorId="0" shapeId="0" xr:uid="{00000000-0006-0000-0000-000009000000}">
      <text>
        <r>
          <rPr>
            <sz val="9"/>
            <color indexed="81"/>
            <rFont val="Tahoma"/>
            <charset val="1"/>
          </rPr>
          <t xml:space="preserve">P: Provisional value </t>
        </r>
      </text>
    </comment>
    <comment ref="BC6" authorId="0" shapeId="0" xr:uid="{00000000-0006-0000-0000-00000A000000}">
      <text>
        <r>
          <rPr>
            <sz val="9"/>
            <color indexed="81"/>
            <rFont val="Tahoma"/>
            <charset val="1"/>
          </rPr>
          <t xml:space="preserve">P: Provisional value </t>
        </r>
      </text>
    </comment>
    <comment ref="BD6" authorId="0" shapeId="0" xr:uid="{00000000-0006-0000-0000-00000B000000}">
      <text>
        <r>
          <rPr>
            <sz val="9"/>
            <color indexed="81"/>
            <rFont val="Tahoma"/>
            <charset val="1"/>
          </rPr>
          <t xml:space="preserve">P: Provisional value </t>
        </r>
      </text>
    </comment>
    <comment ref="BE6" authorId="0" shapeId="0" xr:uid="{00000000-0006-0000-0000-00000C000000}">
      <text>
        <r>
          <rPr>
            <sz val="9"/>
            <color indexed="81"/>
            <rFont val="Tahoma"/>
            <charset val="1"/>
          </rPr>
          <t xml:space="preserve">P: Provisional value </t>
        </r>
      </text>
    </comment>
    <comment ref="AP16" authorId="0" shapeId="0" xr:uid="{00000000-0006-0000-0000-00000D000000}">
      <text>
        <r>
          <rPr>
            <sz val="9"/>
            <color indexed="81"/>
            <rFont val="Tahoma"/>
            <charset val="1"/>
          </rPr>
          <t xml:space="preserve">P: Provisional value </t>
        </r>
      </text>
    </comment>
    <comment ref="AQ16" authorId="0" shapeId="0" xr:uid="{00000000-0006-0000-0000-00000E000000}">
      <text>
        <r>
          <rPr>
            <sz val="9"/>
            <color indexed="81"/>
            <rFont val="Tahoma"/>
            <charset val="1"/>
          </rPr>
          <t xml:space="preserve">P: Provisional value </t>
        </r>
      </text>
    </comment>
    <comment ref="AR16" authorId="0" shapeId="0" xr:uid="{00000000-0006-0000-0000-00000F000000}">
      <text>
        <r>
          <rPr>
            <sz val="9"/>
            <color indexed="81"/>
            <rFont val="Tahoma"/>
            <charset val="1"/>
          </rPr>
          <t xml:space="preserve">P: Provisional value </t>
        </r>
      </text>
    </comment>
    <comment ref="AS16" authorId="0" shapeId="0" xr:uid="{00000000-0006-0000-0000-000010000000}">
      <text>
        <r>
          <rPr>
            <sz val="9"/>
            <color indexed="81"/>
            <rFont val="Tahoma"/>
            <charset val="1"/>
          </rPr>
          <t xml:space="preserve">P: Provisional value </t>
        </r>
      </text>
    </comment>
    <comment ref="AT16" authorId="0" shapeId="0" xr:uid="{00000000-0006-0000-0000-000011000000}">
      <text>
        <r>
          <rPr>
            <sz val="9"/>
            <color indexed="81"/>
            <rFont val="Tahoma"/>
            <charset val="1"/>
          </rPr>
          <t xml:space="preserve">P: Provisional value </t>
        </r>
      </text>
    </comment>
    <comment ref="AU16" authorId="0" shapeId="0" xr:uid="{00000000-0006-0000-0000-000012000000}">
      <text>
        <r>
          <rPr>
            <sz val="9"/>
            <color indexed="81"/>
            <rFont val="Tahoma"/>
            <charset val="1"/>
          </rPr>
          <t xml:space="preserve">P: Provisional value </t>
        </r>
      </text>
    </comment>
    <comment ref="AV16" authorId="0" shapeId="0" xr:uid="{00000000-0006-0000-0000-000013000000}">
      <text>
        <r>
          <rPr>
            <sz val="9"/>
            <color indexed="81"/>
            <rFont val="Tahoma"/>
            <charset val="1"/>
          </rPr>
          <t xml:space="preserve">P: Provisional value </t>
        </r>
      </text>
    </comment>
    <comment ref="AW16" authorId="0" shapeId="0" xr:uid="{00000000-0006-0000-0000-000014000000}">
      <text>
        <r>
          <rPr>
            <sz val="9"/>
            <color indexed="81"/>
            <rFont val="Tahoma"/>
            <charset val="1"/>
          </rPr>
          <t xml:space="preserve">P: Provisional value </t>
        </r>
      </text>
    </comment>
    <comment ref="AX16" authorId="0" shapeId="0" xr:uid="{00000000-0006-0000-0000-000015000000}">
      <text>
        <r>
          <rPr>
            <sz val="9"/>
            <color indexed="81"/>
            <rFont val="Tahoma"/>
            <charset val="1"/>
          </rPr>
          <t xml:space="preserve">P: Provisional value </t>
        </r>
      </text>
    </comment>
    <comment ref="AY16" authorId="0" shapeId="0" xr:uid="{00000000-0006-0000-0000-000016000000}">
      <text>
        <r>
          <rPr>
            <sz val="9"/>
            <color indexed="81"/>
            <rFont val="Tahoma"/>
            <charset val="1"/>
          </rPr>
          <t xml:space="preserve">P: Provisional value </t>
        </r>
      </text>
    </comment>
    <comment ref="AZ16" authorId="0" shapeId="0" xr:uid="{00000000-0006-0000-0000-000017000000}">
      <text>
        <r>
          <rPr>
            <sz val="9"/>
            <color indexed="81"/>
            <rFont val="Tahoma"/>
            <charset val="1"/>
          </rPr>
          <t xml:space="preserve">P: Provisional value </t>
        </r>
      </text>
    </comment>
    <comment ref="BA16" authorId="0" shapeId="0" xr:uid="{00000000-0006-0000-0000-000018000000}">
      <text>
        <r>
          <rPr>
            <sz val="9"/>
            <color indexed="81"/>
            <rFont val="Tahoma"/>
            <charset val="1"/>
          </rPr>
          <t xml:space="preserve">P: Provisional value </t>
        </r>
      </text>
    </comment>
    <comment ref="BB16" authorId="0" shapeId="0" xr:uid="{00000000-0006-0000-0000-000019000000}">
      <text>
        <r>
          <rPr>
            <sz val="9"/>
            <color indexed="81"/>
            <rFont val="Tahoma"/>
            <charset val="1"/>
          </rPr>
          <t xml:space="preserve">P: Provisional value </t>
        </r>
      </text>
    </comment>
    <comment ref="BC16" authorId="0" shapeId="0" xr:uid="{00000000-0006-0000-0000-00001A000000}">
      <text>
        <r>
          <rPr>
            <sz val="9"/>
            <color indexed="81"/>
            <rFont val="Tahoma"/>
            <charset val="1"/>
          </rPr>
          <t xml:space="preserve">P: Provisional value </t>
        </r>
      </text>
    </comment>
    <comment ref="BD16" authorId="0" shapeId="0" xr:uid="{00000000-0006-0000-0000-00001B000000}">
      <text>
        <r>
          <rPr>
            <sz val="9"/>
            <color indexed="81"/>
            <rFont val="Tahoma"/>
            <charset val="1"/>
          </rPr>
          <t xml:space="preserve">P: Provisional value </t>
        </r>
      </text>
    </comment>
    <comment ref="BE16" authorId="0" shapeId="0" xr:uid="{00000000-0006-0000-0000-00001C000000}">
      <text>
        <r>
          <rPr>
            <sz val="9"/>
            <color indexed="81"/>
            <rFont val="Tahoma"/>
            <charset val="1"/>
          </rPr>
          <t xml:space="preserve">P: Provisional value </t>
        </r>
      </text>
    </comment>
    <comment ref="F17" authorId="0" shapeId="0" xr:uid="{00000000-0006-0000-0000-00001D000000}">
      <text>
        <r>
          <rPr>
            <sz val="9"/>
            <color indexed="81"/>
            <rFont val="Tahoma"/>
            <charset val="1"/>
          </rPr>
          <t xml:space="preserve">B: Break </t>
        </r>
      </text>
    </comment>
    <comment ref="G17" authorId="0" shapeId="0" xr:uid="{00000000-0006-0000-0000-00001E000000}">
      <text>
        <r>
          <rPr>
            <sz val="9"/>
            <color indexed="81"/>
            <rFont val="Tahoma"/>
            <charset val="1"/>
          </rPr>
          <t xml:space="preserve">B: Break </t>
        </r>
      </text>
    </comment>
    <comment ref="H17" authorId="0" shapeId="0" xr:uid="{00000000-0006-0000-0000-00001F000000}">
      <text>
        <r>
          <rPr>
            <sz val="9"/>
            <color indexed="81"/>
            <rFont val="Tahoma"/>
            <charset val="1"/>
          </rPr>
          <t xml:space="preserve">B: Break </t>
        </r>
      </text>
    </comment>
    <comment ref="I17" authorId="0" shapeId="0" xr:uid="{00000000-0006-0000-0000-000020000000}">
      <text>
        <r>
          <rPr>
            <sz val="9"/>
            <color indexed="81"/>
            <rFont val="Tahoma"/>
            <charset val="1"/>
          </rPr>
          <t xml:space="preserve">B: Break </t>
        </r>
      </text>
    </comment>
    <comment ref="AT17" authorId="0" shapeId="0" xr:uid="{00000000-0006-0000-0000-000021000000}">
      <text>
        <r>
          <rPr>
            <sz val="9"/>
            <color indexed="81"/>
            <rFont val="Tahoma"/>
            <charset val="1"/>
          </rPr>
          <t xml:space="preserve">P: Provisional value </t>
        </r>
      </text>
    </comment>
    <comment ref="AU17" authorId="0" shapeId="0" xr:uid="{00000000-0006-0000-0000-000022000000}">
      <text>
        <r>
          <rPr>
            <sz val="9"/>
            <color indexed="81"/>
            <rFont val="Tahoma"/>
            <charset val="1"/>
          </rPr>
          <t xml:space="preserve">P: Provisional value </t>
        </r>
      </text>
    </comment>
    <comment ref="AV17" authorId="0" shapeId="0" xr:uid="{00000000-0006-0000-0000-000023000000}">
      <text>
        <r>
          <rPr>
            <sz val="9"/>
            <color indexed="81"/>
            <rFont val="Tahoma"/>
            <charset val="1"/>
          </rPr>
          <t xml:space="preserve">P: Provisional value </t>
        </r>
      </text>
    </comment>
    <comment ref="AW17" authorId="0" shapeId="0" xr:uid="{00000000-0006-0000-0000-000024000000}">
      <text>
        <r>
          <rPr>
            <sz val="9"/>
            <color indexed="81"/>
            <rFont val="Tahoma"/>
            <charset val="1"/>
          </rPr>
          <t xml:space="preserve">P: Provisional value </t>
        </r>
      </text>
    </comment>
    <comment ref="AX17" authorId="0" shapeId="0" xr:uid="{00000000-0006-0000-0000-000025000000}">
      <text>
        <r>
          <rPr>
            <sz val="9"/>
            <color indexed="81"/>
            <rFont val="Tahoma"/>
            <charset val="1"/>
          </rPr>
          <t xml:space="preserve">P: Provisional value </t>
        </r>
      </text>
    </comment>
    <comment ref="AY17" authorId="0" shapeId="0" xr:uid="{00000000-0006-0000-0000-000026000000}">
      <text>
        <r>
          <rPr>
            <sz val="9"/>
            <color indexed="81"/>
            <rFont val="Tahoma"/>
            <charset val="1"/>
          </rPr>
          <t xml:space="preserve">P: Provisional value </t>
        </r>
      </text>
    </comment>
    <comment ref="AZ17" authorId="0" shapeId="0" xr:uid="{00000000-0006-0000-0000-000027000000}">
      <text>
        <r>
          <rPr>
            <sz val="9"/>
            <color indexed="81"/>
            <rFont val="Tahoma"/>
            <charset val="1"/>
          </rPr>
          <t xml:space="preserve">P: Provisional value </t>
        </r>
      </text>
    </comment>
    <comment ref="BA17" authorId="0" shapeId="0" xr:uid="{00000000-0006-0000-0000-000028000000}">
      <text>
        <r>
          <rPr>
            <sz val="9"/>
            <color indexed="81"/>
            <rFont val="Tahoma"/>
            <charset val="1"/>
          </rPr>
          <t xml:space="preserve">P: Provisional value </t>
        </r>
      </text>
    </comment>
    <comment ref="BB17" authorId="0" shapeId="0" xr:uid="{00000000-0006-0000-0000-000029000000}">
      <text>
        <r>
          <rPr>
            <sz val="9"/>
            <color indexed="81"/>
            <rFont val="Tahoma"/>
            <charset val="1"/>
          </rPr>
          <t xml:space="preserve">P: Provisional value </t>
        </r>
      </text>
    </comment>
    <comment ref="BC17" authorId="0" shapeId="0" xr:uid="{00000000-0006-0000-0000-00002A000000}">
      <text>
        <r>
          <rPr>
            <sz val="9"/>
            <color indexed="81"/>
            <rFont val="Tahoma"/>
            <charset val="1"/>
          </rPr>
          <t xml:space="preserve">P: Provisional value </t>
        </r>
      </text>
    </comment>
    <comment ref="BD17" authorId="0" shapeId="0" xr:uid="{00000000-0006-0000-0000-00002B000000}">
      <text>
        <r>
          <rPr>
            <sz val="9"/>
            <color indexed="81"/>
            <rFont val="Tahoma"/>
            <charset val="1"/>
          </rPr>
          <t xml:space="preserve">P: Provisional value </t>
        </r>
      </text>
    </comment>
    <comment ref="BE17" authorId="0" shapeId="0" xr:uid="{00000000-0006-0000-0000-00002C000000}">
      <text>
        <r>
          <rPr>
            <sz val="9"/>
            <color indexed="81"/>
            <rFont val="Tahoma"/>
            <charset val="1"/>
          </rPr>
          <t xml:space="preserve">P: Provisional value </t>
        </r>
      </text>
    </comment>
    <comment ref="AX24" authorId="0" shapeId="0" xr:uid="{00000000-0006-0000-0000-00002D000000}">
      <text>
        <r>
          <rPr>
            <sz val="9"/>
            <color indexed="81"/>
            <rFont val="Tahoma"/>
            <charset val="1"/>
          </rPr>
          <t xml:space="preserve">P: Provisional value </t>
        </r>
      </text>
    </comment>
    <comment ref="AY24" authorId="0" shapeId="0" xr:uid="{00000000-0006-0000-0000-00002E000000}">
      <text>
        <r>
          <rPr>
            <sz val="9"/>
            <color indexed="81"/>
            <rFont val="Tahoma"/>
            <charset val="1"/>
          </rPr>
          <t xml:space="preserve">P: Provisional value </t>
        </r>
      </text>
    </comment>
    <comment ref="AZ24" authorId="0" shapeId="0" xr:uid="{00000000-0006-0000-0000-00002F000000}">
      <text>
        <r>
          <rPr>
            <sz val="9"/>
            <color indexed="81"/>
            <rFont val="Tahoma"/>
            <charset val="1"/>
          </rPr>
          <t xml:space="preserve">P: Provisional value </t>
        </r>
      </text>
    </comment>
    <comment ref="BA24" authorId="0" shapeId="0" xr:uid="{00000000-0006-0000-0000-000030000000}">
      <text>
        <r>
          <rPr>
            <sz val="9"/>
            <color indexed="81"/>
            <rFont val="Tahoma"/>
            <charset val="1"/>
          </rPr>
          <t xml:space="preserve">P: Provisional value </t>
        </r>
      </text>
    </comment>
    <comment ref="BB24" authorId="0" shapeId="0" xr:uid="{00000000-0006-0000-0000-000031000000}">
      <text>
        <r>
          <rPr>
            <sz val="9"/>
            <color indexed="81"/>
            <rFont val="Tahoma"/>
            <charset val="1"/>
          </rPr>
          <t xml:space="preserve">P: Provisional value </t>
        </r>
      </text>
    </comment>
    <comment ref="BC24" authorId="0" shapeId="0" xr:uid="{00000000-0006-0000-0000-000032000000}">
      <text>
        <r>
          <rPr>
            <sz val="9"/>
            <color indexed="81"/>
            <rFont val="Tahoma"/>
            <charset val="1"/>
          </rPr>
          <t xml:space="preserve">P: Provisional value </t>
        </r>
      </text>
    </comment>
    <comment ref="BD24" authorId="0" shapeId="0" xr:uid="{00000000-0006-0000-0000-000033000000}">
      <text>
        <r>
          <rPr>
            <sz val="9"/>
            <color indexed="81"/>
            <rFont val="Tahoma"/>
            <charset val="1"/>
          </rPr>
          <t xml:space="preserve">P: Provisional value </t>
        </r>
      </text>
    </comment>
    <comment ref="BE24" authorId="0" shapeId="0" xr:uid="{00000000-0006-0000-0000-000034000000}">
      <text>
        <r>
          <rPr>
            <sz val="9"/>
            <color indexed="81"/>
            <rFont val="Tahoma"/>
            <charset val="1"/>
          </rPr>
          <t xml:space="preserve">P: Provisional value </t>
        </r>
      </text>
    </comment>
    <comment ref="BB27" authorId="0" shapeId="0" xr:uid="{00000000-0006-0000-0000-000035000000}">
      <text>
        <r>
          <rPr>
            <sz val="9"/>
            <color indexed="81"/>
            <rFont val="Tahoma"/>
            <charset val="1"/>
          </rPr>
          <t xml:space="preserve">P: Provisional value </t>
        </r>
      </text>
    </comment>
    <comment ref="BC27" authorId="0" shapeId="0" xr:uid="{00000000-0006-0000-0000-000036000000}">
      <text>
        <r>
          <rPr>
            <sz val="9"/>
            <color indexed="81"/>
            <rFont val="Tahoma"/>
            <charset val="1"/>
          </rPr>
          <t xml:space="preserve">P: Provisional value </t>
        </r>
      </text>
    </comment>
    <comment ref="BD27" authorId="0" shapeId="0" xr:uid="{00000000-0006-0000-0000-000037000000}">
      <text>
        <r>
          <rPr>
            <sz val="9"/>
            <color indexed="81"/>
            <rFont val="Tahoma"/>
            <charset val="1"/>
          </rPr>
          <t xml:space="preserve">P: Provisional value </t>
        </r>
      </text>
    </comment>
    <comment ref="BE27" authorId="0" shapeId="0" xr:uid="{00000000-0006-0000-0000-000038000000}">
      <text>
        <r>
          <rPr>
            <sz val="9"/>
            <color indexed="81"/>
            <rFont val="Tahoma"/>
            <charset val="1"/>
          </rPr>
          <t xml:space="preserve">P: Provisional value </t>
        </r>
      </text>
    </comment>
    <comment ref="AL28" authorId="0" shapeId="0" xr:uid="{00000000-0006-0000-0000-000039000000}">
      <text>
        <r>
          <rPr>
            <sz val="9"/>
            <color indexed="81"/>
            <rFont val="Tahoma"/>
            <charset val="1"/>
          </rPr>
          <t xml:space="preserve">P: Provisional value </t>
        </r>
      </text>
    </comment>
    <comment ref="AM28" authorId="0" shapeId="0" xr:uid="{00000000-0006-0000-0000-00003A000000}">
      <text>
        <r>
          <rPr>
            <sz val="9"/>
            <color indexed="81"/>
            <rFont val="Tahoma"/>
            <charset val="1"/>
          </rPr>
          <t xml:space="preserve">P: Provisional value </t>
        </r>
      </text>
    </comment>
    <comment ref="AN28" authorId="0" shapeId="0" xr:uid="{00000000-0006-0000-0000-00003B000000}">
      <text>
        <r>
          <rPr>
            <sz val="9"/>
            <color indexed="81"/>
            <rFont val="Tahoma"/>
            <charset val="1"/>
          </rPr>
          <t xml:space="preserve">P: Provisional value </t>
        </r>
      </text>
    </comment>
    <comment ref="AO28" authorId="0" shapeId="0" xr:uid="{00000000-0006-0000-0000-00003C000000}">
      <text>
        <r>
          <rPr>
            <sz val="9"/>
            <color indexed="81"/>
            <rFont val="Tahoma"/>
            <charset val="1"/>
          </rPr>
          <t xml:space="preserve">P: Provisional value </t>
        </r>
      </text>
    </comment>
    <comment ref="AP28" authorId="0" shapeId="0" xr:uid="{00000000-0006-0000-0000-00003D000000}">
      <text>
        <r>
          <rPr>
            <sz val="9"/>
            <color indexed="81"/>
            <rFont val="Tahoma"/>
            <charset val="1"/>
          </rPr>
          <t xml:space="preserve">P: Provisional value </t>
        </r>
      </text>
    </comment>
    <comment ref="AQ28" authorId="0" shapeId="0" xr:uid="{00000000-0006-0000-0000-00003E000000}">
      <text>
        <r>
          <rPr>
            <sz val="9"/>
            <color indexed="81"/>
            <rFont val="Tahoma"/>
            <charset val="1"/>
          </rPr>
          <t xml:space="preserve">P: Provisional value </t>
        </r>
      </text>
    </comment>
    <comment ref="AR28" authorId="0" shapeId="0" xr:uid="{00000000-0006-0000-0000-00003F000000}">
      <text>
        <r>
          <rPr>
            <sz val="9"/>
            <color indexed="81"/>
            <rFont val="Tahoma"/>
            <charset val="1"/>
          </rPr>
          <t xml:space="preserve">P: Provisional value </t>
        </r>
      </text>
    </comment>
    <comment ref="AS28" authorId="0" shapeId="0" xr:uid="{00000000-0006-0000-0000-000040000000}">
      <text>
        <r>
          <rPr>
            <sz val="9"/>
            <color indexed="81"/>
            <rFont val="Tahoma"/>
            <charset val="1"/>
          </rPr>
          <t xml:space="preserve">P: Provisional value </t>
        </r>
      </text>
    </comment>
    <comment ref="AT28" authorId="0" shapeId="0" xr:uid="{00000000-0006-0000-0000-000041000000}">
      <text>
        <r>
          <rPr>
            <sz val="9"/>
            <color indexed="81"/>
            <rFont val="Tahoma"/>
            <charset val="1"/>
          </rPr>
          <t xml:space="preserve">P: Provisional value </t>
        </r>
      </text>
    </comment>
    <comment ref="AU28" authorId="0" shapeId="0" xr:uid="{00000000-0006-0000-0000-000042000000}">
      <text>
        <r>
          <rPr>
            <sz val="9"/>
            <color indexed="81"/>
            <rFont val="Tahoma"/>
            <charset val="1"/>
          </rPr>
          <t xml:space="preserve">P: Provisional value </t>
        </r>
      </text>
    </comment>
    <comment ref="AV28" authorId="0" shapeId="0" xr:uid="{00000000-0006-0000-0000-000043000000}">
      <text>
        <r>
          <rPr>
            <sz val="9"/>
            <color indexed="81"/>
            <rFont val="Tahoma"/>
            <charset val="1"/>
          </rPr>
          <t xml:space="preserve">P: Provisional value </t>
        </r>
      </text>
    </comment>
    <comment ref="AW28" authorId="0" shapeId="0" xr:uid="{00000000-0006-0000-0000-000044000000}">
      <text>
        <r>
          <rPr>
            <sz val="9"/>
            <color indexed="81"/>
            <rFont val="Tahoma"/>
            <charset val="1"/>
          </rPr>
          <t xml:space="preserve">P: Provisional value </t>
        </r>
      </text>
    </comment>
    <comment ref="AX28" authorId="0" shapeId="0" xr:uid="{00000000-0006-0000-0000-000045000000}">
      <text>
        <r>
          <rPr>
            <sz val="9"/>
            <color indexed="81"/>
            <rFont val="Tahoma"/>
            <charset val="1"/>
          </rPr>
          <t xml:space="preserve">P: Provisional value </t>
        </r>
      </text>
    </comment>
    <comment ref="AY28" authorId="0" shapeId="0" xr:uid="{00000000-0006-0000-0000-000046000000}">
      <text>
        <r>
          <rPr>
            <sz val="9"/>
            <color indexed="81"/>
            <rFont val="Tahoma"/>
            <charset val="1"/>
          </rPr>
          <t xml:space="preserve">P: Provisional value </t>
        </r>
      </text>
    </comment>
    <comment ref="AZ28" authorId="0" shapeId="0" xr:uid="{00000000-0006-0000-0000-000047000000}">
      <text>
        <r>
          <rPr>
            <sz val="9"/>
            <color indexed="81"/>
            <rFont val="Tahoma"/>
            <charset val="1"/>
          </rPr>
          <t xml:space="preserve">P: Provisional value </t>
        </r>
      </text>
    </comment>
    <comment ref="BA28" authorId="0" shapeId="0" xr:uid="{00000000-0006-0000-0000-000048000000}">
      <text>
        <r>
          <rPr>
            <sz val="9"/>
            <color indexed="81"/>
            <rFont val="Tahoma"/>
            <charset val="1"/>
          </rPr>
          <t xml:space="preserve">P: Provisional value </t>
        </r>
      </text>
    </comment>
    <comment ref="BB28" authorId="0" shapeId="0" xr:uid="{00000000-0006-0000-0000-000049000000}">
      <text>
        <r>
          <rPr>
            <sz val="9"/>
            <color indexed="81"/>
            <rFont val="Tahoma"/>
            <charset val="1"/>
          </rPr>
          <t xml:space="preserve">P: Provisional value </t>
        </r>
      </text>
    </comment>
    <comment ref="BC28" authorId="0" shapeId="0" xr:uid="{00000000-0006-0000-0000-00004A000000}">
      <text>
        <r>
          <rPr>
            <sz val="9"/>
            <color indexed="81"/>
            <rFont val="Tahoma"/>
            <charset val="1"/>
          </rPr>
          <t xml:space="preserve">P: Provisional value </t>
        </r>
      </text>
    </comment>
    <comment ref="BD28" authorId="0" shapeId="0" xr:uid="{00000000-0006-0000-0000-00004B000000}">
      <text>
        <r>
          <rPr>
            <sz val="9"/>
            <color indexed="81"/>
            <rFont val="Tahoma"/>
            <charset val="1"/>
          </rPr>
          <t xml:space="preserve">P: Provisional value </t>
        </r>
      </text>
    </comment>
    <comment ref="BE28" authorId="0" shapeId="0" xr:uid="{00000000-0006-0000-0000-00004C000000}">
      <text>
        <r>
          <rPr>
            <sz val="9"/>
            <color indexed="81"/>
            <rFont val="Tahoma"/>
            <charset val="1"/>
          </rPr>
          <t xml:space="preserve">P: Provisional value </t>
        </r>
      </text>
    </comment>
    <comment ref="AT29" authorId="0" shapeId="0" xr:uid="{00000000-0006-0000-0000-00004D000000}">
      <text>
        <r>
          <rPr>
            <sz val="9"/>
            <color indexed="81"/>
            <rFont val="Tahoma"/>
            <charset val="1"/>
          </rPr>
          <t xml:space="preserve">P: Provisional value </t>
        </r>
      </text>
    </comment>
    <comment ref="AU29" authorId="0" shapeId="0" xr:uid="{00000000-0006-0000-0000-00004E000000}">
      <text>
        <r>
          <rPr>
            <sz val="9"/>
            <color indexed="81"/>
            <rFont val="Tahoma"/>
            <charset val="1"/>
          </rPr>
          <t xml:space="preserve">P: Provisional value </t>
        </r>
      </text>
    </comment>
    <comment ref="AV29" authorId="0" shapeId="0" xr:uid="{00000000-0006-0000-0000-00004F000000}">
      <text>
        <r>
          <rPr>
            <sz val="9"/>
            <color indexed="81"/>
            <rFont val="Tahoma"/>
            <charset val="1"/>
          </rPr>
          <t xml:space="preserve">P: Provisional value </t>
        </r>
      </text>
    </comment>
    <comment ref="AW29" authorId="0" shapeId="0" xr:uid="{00000000-0006-0000-0000-000050000000}">
      <text>
        <r>
          <rPr>
            <sz val="9"/>
            <color indexed="81"/>
            <rFont val="Tahoma"/>
            <charset val="1"/>
          </rPr>
          <t xml:space="preserve">P: Provisional value </t>
        </r>
      </text>
    </comment>
    <comment ref="AX29" authorId="0" shapeId="0" xr:uid="{00000000-0006-0000-0000-000051000000}">
      <text>
        <r>
          <rPr>
            <sz val="9"/>
            <color indexed="81"/>
            <rFont val="Tahoma"/>
            <charset val="1"/>
          </rPr>
          <t xml:space="preserve">P: Provisional value </t>
        </r>
      </text>
    </comment>
    <comment ref="AY29" authorId="0" shapeId="0" xr:uid="{00000000-0006-0000-0000-000052000000}">
      <text>
        <r>
          <rPr>
            <sz val="9"/>
            <color indexed="81"/>
            <rFont val="Tahoma"/>
            <charset val="1"/>
          </rPr>
          <t xml:space="preserve">P: Provisional value </t>
        </r>
      </text>
    </comment>
    <comment ref="AZ29" authorId="0" shapeId="0" xr:uid="{00000000-0006-0000-0000-000053000000}">
      <text>
        <r>
          <rPr>
            <sz val="9"/>
            <color indexed="81"/>
            <rFont val="Tahoma"/>
            <charset val="1"/>
          </rPr>
          <t xml:space="preserve">P: Provisional value </t>
        </r>
      </text>
    </comment>
    <comment ref="BA29" authorId="0" shapeId="0" xr:uid="{00000000-0006-0000-0000-000054000000}">
      <text>
        <r>
          <rPr>
            <sz val="9"/>
            <color indexed="81"/>
            <rFont val="Tahoma"/>
            <charset val="1"/>
          </rPr>
          <t xml:space="preserve">P: Provisional value </t>
        </r>
      </text>
    </comment>
    <comment ref="BB29" authorId="0" shapeId="0" xr:uid="{00000000-0006-0000-0000-000055000000}">
      <text>
        <r>
          <rPr>
            <sz val="9"/>
            <color indexed="81"/>
            <rFont val="Tahoma"/>
            <charset val="1"/>
          </rPr>
          <t xml:space="preserve">P: Provisional value </t>
        </r>
      </text>
    </comment>
    <comment ref="BC29" authorId="0" shapeId="0" xr:uid="{00000000-0006-0000-0000-000056000000}">
      <text>
        <r>
          <rPr>
            <sz val="9"/>
            <color indexed="81"/>
            <rFont val="Tahoma"/>
            <charset val="1"/>
          </rPr>
          <t xml:space="preserve">P: Provisional value </t>
        </r>
      </text>
    </comment>
    <comment ref="BD29" authorId="0" shapeId="0" xr:uid="{00000000-0006-0000-0000-000057000000}">
      <text>
        <r>
          <rPr>
            <sz val="9"/>
            <color indexed="81"/>
            <rFont val="Tahoma"/>
            <charset val="1"/>
          </rPr>
          <t xml:space="preserve">P: Provisional value </t>
        </r>
      </text>
    </comment>
    <comment ref="BE29" authorId="0" shapeId="0" xr:uid="{00000000-0006-0000-0000-000058000000}">
      <text>
        <r>
          <rPr>
            <sz val="9"/>
            <color indexed="81"/>
            <rFont val="Tahoma"/>
            <charset val="1"/>
          </rPr>
          <t xml:space="preserve">P: Provisional value </t>
        </r>
      </text>
    </comment>
    <comment ref="AX33" authorId="0" shapeId="0" xr:uid="{00000000-0006-0000-0000-000059000000}">
      <text>
        <r>
          <rPr>
            <sz val="9"/>
            <color indexed="81"/>
            <rFont val="Tahoma"/>
            <charset val="1"/>
          </rPr>
          <t xml:space="preserve">P: Provisional value </t>
        </r>
      </text>
    </comment>
    <comment ref="AY33" authorId="0" shapeId="0" xr:uid="{00000000-0006-0000-0000-00005A000000}">
      <text>
        <r>
          <rPr>
            <sz val="9"/>
            <color indexed="81"/>
            <rFont val="Tahoma"/>
            <charset val="1"/>
          </rPr>
          <t xml:space="preserve">P: Provisional value </t>
        </r>
      </text>
    </comment>
    <comment ref="AZ33" authorId="0" shapeId="0" xr:uid="{00000000-0006-0000-0000-00005B000000}">
      <text>
        <r>
          <rPr>
            <sz val="9"/>
            <color indexed="81"/>
            <rFont val="Tahoma"/>
            <charset val="1"/>
          </rPr>
          <t xml:space="preserve">P: Provisional value </t>
        </r>
      </text>
    </comment>
    <comment ref="BA33" authorId="0" shapeId="0" xr:uid="{00000000-0006-0000-0000-00005C000000}">
      <text>
        <r>
          <rPr>
            <sz val="9"/>
            <color indexed="81"/>
            <rFont val="Tahoma"/>
            <charset val="1"/>
          </rPr>
          <t xml:space="preserve">P: Provisional value </t>
        </r>
      </text>
    </comment>
    <comment ref="BB33" authorId="0" shapeId="0" xr:uid="{00000000-0006-0000-0000-00005D000000}">
      <text>
        <r>
          <rPr>
            <sz val="9"/>
            <color indexed="81"/>
            <rFont val="Tahoma"/>
            <charset val="1"/>
          </rPr>
          <t xml:space="preserve">P: Provisional value </t>
        </r>
      </text>
    </comment>
    <comment ref="BC33" authorId="0" shapeId="0" xr:uid="{00000000-0006-0000-0000-00005E000000}">
      <text>
        <r>
          <rPr>
            <sz val="9"/>
            <color indexed="81"/>
            <rFont val="Tahoma"/>
            <charset val="1"/>
          </rPr>
          <t xml:space="preserve">P: Provisional value </t>
        </r>
      </text>
    </comment>
    <comment ref="BD33" authorId="0" shapeId="0" xr:uid="{00000000-0006-0000-0000-00005F000000}">
      <text>
        <r>
          <rPr>
            <sz val="9"/>
            <color indexed="81"/>
            <rFont val="Tahoma"/>
            <charset val="1"/>
          </rPr>
          <t xml:space="preserve">P: Provisional value </t>
        </r>
      </text>
    </comment>
    <comment ref="BE33" authorId="0" shapeId="0" xr:uid="{00000000-0006-0000-0000-000060000000}">
      <text>
        <r>
          <rPr>
            <sz val="9"/>
            <color indexed="81"/>
            <rFont val="Tahoma"/>
            <charset val="1"/>
          </rPr>
          <t xml:space="preserve">P: Provisional value </t>
        </r>
      </text>
    </comment>
    <comment ref="AT36" authorId="0" shapeId="0" xr:uid="{00000000-0006-0000-0000-000061000000}">
      <text>
        <r>
          <rPr>
            <sz val="9"/>
            <color indexed="81"/>
            <rFont val="Tahoma"/>
            <charset val="1"/>
          </rPr>
          <t xml:space="preserve">P: Provisional value </t>
        </r>
      </text>
    </comment>
    <comment ref="AU36" authorId="0" shapeId="0" xr:uid="{00000000-0006-0000-0000-000062000000}">
      <text>
        <r>
          <rPr>
            <sz val="9"/>
            <color indexed="81"/>
            <rFont val="Tahoma"/>
            <charset val="1"/>
          </rPr>
          <t xml:space="preserve">P: Provisional value </t>
        </r>
      </text>
    </comment>
    <comment ref="AV36" authorId="0" shapeId="0" xr:uid="{00000000-0006-0000-0000-000063000000}">
      <text>
        <r>
          <rPr>
            <sz val="9"/>
            <color indexed="81"/>
            <rFont val="Tahoma"/>
            <charset val="1"/>
          </rPr>
          <t xml:space="preserve">P: Provisional value </t>
        </r>
      </text>
    </comment>
    <comment ref="AW36" authorId="0" shapeId="0" xr:uid="{00000000-0006-0000-0000-000064000000}">
      <text>
        <r>
          <rPr>
            <sz val="9"/>
            <color indexed="81"/>
            <rFont val="Tahoma"/>
            <charset val="1"/>
          </rPr>
          <t xml:space="preserve">P: Provisional value </t>
        </r>
      </text>
    </comment>
    <comment ref="AX36" authorId="0" shapeId="0" xr:uid="{00000000-0006-0000-0000-000065000000}">
      <text>
        <r>
          <rPr>
            <sz val="9"/>
            <color indexed="81"/>
            <rFont val="Tahoma"/>
            <charset val="1"/>
          </rPr>
          <t xml:space="preserve">P: Provisional value </t>
        </r>
      </text>
    </comment>
    <comment ref="AY36" authorId="0" shapeId="0" xr:uid="{00000000-0006-0000-0000-000066000000}">
      <text>
        <r>
          <rPr>
            <sz val="9"/>
            <color indexed="81"/>
            <rFont val="Tahoma"/>
            <charset val="1"/>
          </rPr>
          <t xml:space="preserve">P: Provisional value </t>
        </r>
      </text>
    </comment>
    <comment ref="AZ36" authorId="0" shapeId="0" xr:uid="{00000000-0006-0000-0000-000067000000}">
      <text>
        <r>
          <rPr>
            <sz val="9"/>
            <color indexed="81"/>
            <rFont val="Tahoma"/>
            <charset val="1"/>
          </rPr>
          <t xml:space="preserve">P: Provisional value </t>
        </r>
      </text>
    </comment>
    <comment ref="BA36" authorId="0" shapeId="0" xr:uid="{00000000-0006-0000-0000-000068000000}">
      <text>
        <r>
          <rPr>
            <sz val="9"/>
            <color indexed="81"/>
            <rFont val="Tahoma"/>
            <charset val="1"/>
          </rPr>
          <t xml:space="preserve">P: Provisional value </t>
        </r>
      </text>
    </comment>
    <comment ref="BB36" authorId="0" shapeId="0" xr:uid="{00000000-0006-0000-0000-000069000000}">
      <text>
        <r>
          <rPr>
            <sz val="9"/>
            <color indexed="81"/>
            <rFont val="Tahoma"/>
            <charset val="1"/>
          </rPr>
          <t xml:space="preserve">P: Provisional value </t>
        </r>
      </text>
    </comment>
    <comment ref="BC36" authorId="0" shapeId="0" xr:uid="{00000000-0006-0000-0000-00006A000000}">
      <text>
        <r>
          <rPr>
            <sz val="9"/>
            <color indexed="81"/>
            <rFont val="Tahoma"/>
            <charset val="1"/>
          </rPr>
          <t xml:space="preserve">P: Provisional value </t>
        </r>
      </text>
    </comment>
    <comment ref="BD36" authorId="0" shapeId="0" xr:uid="{00000000-0006-0000-0000-00006B000000}">
      <text>
        <r>
          <rPr>
            <sz val="9"/>
            <color indexed="81"/>
            <rFont val="Tahoma"/>
            <charset val="1"/>
          </rPr>
          <t xml:space="preserve">P: Provisional value </t>
        </r>
      </text>
    </comment>
    <comment ref="BE36" authorId="0" shapeId="0" xr:uid="{00000000-0006-0000-0000-00006C000000}">
      <text>
        <r>
          <rPr>
            <sz val="9"/>
            <color indexed="81"/>
            <rFont val="Tahoma"/>
            <charset val="1"/>
          </rPr>
          <t xml:space="preserve">P: Provisional value </t>
        </r>
      </text>
    </comment>
    <comment ref="BB44" authorId="0" shapeId="0" xr:uid="{00000000-0006-0000-0000-00006D000000}">
      <text>
        <r>
          <rPr>
            <sz val="9"/>
            <color indexed="81"/>
            <rFont val="Tahoma"/>
            <charset val="1"/>
          </rPr>
          <t xml:space="preserve">P: Provisional value </t>
        </r>
      </text>
    </comment>
    <comment ref="BC44" authorId="0" shapeId="0" xr:uid="{00000000-0006-0000-0000-00006E000000}">
      <text>
        <r>
          <rPr>
            <sz val="9"/>
            <color indexed="81"/>
            <rFont val="Tahoma"/>
            <charset val="1"/>
          </rPr>
          <t xml:space="preserve">P: Provisional value </t>
        </r>
      </text>
    </comment>
    <comment ref="BD44" authorId="0" shapeId="0" xr:uid="{00000000-0006-0000-0000-00006F000000}">
      <text>
        <r>
          <rPr>
            <sz val="9"/>
            <color indexed="81"/>
            <rFont val="Tahoma"/>
            <charset val="1"/>
          </rPr>
          <t xml:space="preserve">P: Provisional value </t>
        </r>
      </text>
    </comment>
    <comment ref="BE44" authorId="0" shapeId="0" xr:uid="{00000000-0006-0000-0000-000070000000}">
      <text>
        <r>
          <rPr>
            <sz val="9"/>
            <color indexed="81"/>
            <rFont val="Tahoma"/>
            <charset val="1"/>
          </rPr>
          <t xml:space="preserve">P: Provisional value </t>
        </r>
      </text>
    </comment>
    <comment ref="AX45" authorId="0" shapeId="0" xr:uid="{00000000-0006-0000-0000-000071000000}">
      <text>
        <r>
          <rPr>
            <sz val="9"/>
            <color indexed="81"/>
            <rFont val="Tahoma"/>
            <charset val="1"/>
          </rPr>
          <t xml:space="preserve">P: Provisional value </t>
        </r>
      </text>
    </comment>
    <comment ref="AY45" authorId="0" shapeId="0" xr:uid="{00000000-0006-0000-0000-000072000000}">
      <text>
        <r>
          <rPr>
            <sz val="9"/>
            <color indexed="81"/>
            <rFont val="Tahoma"/>
            <charset val="1"/>
          </rPr>
          <t xml:space="preserve">P: Provisional value </t>
        </r>
      </text>
    </comment>
    <comment ref="AZ45" authorId="0" shapeId="0" xr:uid="{00000000-0006-0000-0000-000073000000}">
      <text>
        <r>
          <rPr>
            <sz val="9"/>
            <color indexed="81"/>
            <rFont val="Tahoma"/>
            <charset val="1"/>
          </rPr>
          <t xml:space="preserve">P: Provisional value </t>
        </r>
      </text>
    </comment>
    <comment ref="BA45" authorId="0" shapeId="0" xr:uid="{00000000-0006-0000-0000-000074000000}">
      <text>
        <r>
          <rPr>
            <sz val="9"/>
            <color indexed="81"/>
            <rFont val="Tahoma"/>
            <charset val="1"/>
          </rPr>
          <t xml:space="preserve">P: Provisional value </t>
        </r>
      </text>
    </comment>
    <comment ref="BB45" authorId="0" shapeId="0" xr:uid="{00000000-0006-0000-0000-000075000000}">
      <text>
        <r>
          <rPr>
            <sz val="9"/>
            <color indexed="81"/>
            <rFont val="Tahoma"/>
            <charset val="1"/>
          </rPr>
          <t xml:space="preserve">P: Provisional value </t>
        </r>
      </text>
    </comment>
    <comment ref="BC45" authorId="0" shapeId="0" xr:uid="{00000000-0006-0000-0000-000076000000}">
      <text>
        <r>
          <rPr>
            <sz val="9"/>
            <color indexed="81"/>
            <rFont val="Tahoma"/>
            <charset val="1"/>
          </rPr>
          <t xml:space="preserve">P: Provisional value </t>
        </r>
      </text>
    </comment>
    <comment ref="BD45" authorId="0" shapeId="0" xr:uid="{00000000-0006-0000-0000-000077000000}">
      <text>
        <r>
          <rPr>
            <sz val="9"/>
            <color indexed="81"/>
            <rFont val="Tahoma"/>
            <charset val="1"/>
          </rPr>
          <t xml:space="preserve">P: Provisional value </t>
        </r>
      </text>
    </comment>
    <comment ref="BE45" authorId="0" shapeId="0" xr:uid="{00000000-0006-0000-0000-000078000000}">
      <text>
        <r>
          <rPr>
            <sz val="9"/>
            <color indexed="81"/>
            <rFont val="Tahoma"/>
            <charset val="1"/>
          </rPr>
          <t xml:space="preserve">P: Provisional value </t>
        </r>
      </text>
    </comment>
    <comment ref="AX47" authorId="0" shapeId="0" xr:uid="{00000000-0006-0000-0000-000079000000}">
      <text>
        <r>
          <rPr>
            <sz val="9"/>
            <color indexed="81"/>
            <rFont val="Tahoma"/>
            <charset val="1"/>
          </rPr>
          <t xml:space="preserve">P: Provisional value </t>
        </r>
      </text>
    </comment>
    <comment ref="AY47" authorId="0" shapeId="0" xr:uid="{00000000-0006-0000-0000-00007A000000}">
      <text>
        <r>
          <rPr>
            <sz val="9"/>
            <color indexed="81"/>
            <rFont val="Tahoma"/>
            <charset val="1"/>
          </rPr>
          <t xml:space="preserve">P: Provisional value </t>
        </r>
      </text>
    </comment>
    <comment ref="AZ47" authorId="0" shapeId="0" xr:uid="{00000000-0006-0000-0000-00007B000000}">
      <text>
        <r>
          <rPr>
            <sz val="9"/>
            <color indexed="81"/>
            <rFont val="Tahoma"/>
            <charset val="1"/>
          </rPr>
          <t xml:space="preserve">P: Provisional value </t>
        </r>
      </text>
    </comment>
    <comment ref="BA47" authorId="0" shapeId="0" xr:uid="{00000000-0006-0000-0000-00007C000000}">
      <text>
        <r>
          <rPr>
            <sz val="9"/>
            <color indexed="81"/>
            <rFont val="Tahoma"/>
            <charset val="1"/>
          </rPr>
          <t xml:space="preserve">P: Provisional value </t>
        </r>
      </text>
    </comment>
    <comment ref="BB47" authorId="0" shapeId="0" xr:uid="{00000000-0006-0000-0000-00007D000000}">
      <text>
        <r>
          <rPr>
            <sz val="9"/>
            <color indexed="81"/>
            <rFont val="Tahoma"/>
            <charset val="1"/>
          </rPr>
          <t xml:space="preserve">P: Provisional value </t>
        </r>
      </text>
    </comment>
    <comment ref="BC47" authorId="0" shapeId="0" xr:uid="{00000000-0006-0000-0000-00007E000000}">
      <text>
        <r>
          <rPr>
            <sz val="9"/>
            <color indexed="81"/>
            <rFont val="Tahoma"/>
            <charset val="1"/>
          </rPr>
          <t xml:space="preserve">P: Provisional value </t>
        </r>
      </text>
    </comment>
    <comment ref="BD47" authorId="0" shapeId="0" xr:uid="{00000000-0006-0000-0000-00007F000000}">
      <text>
        <r>
          <rPr>
            <sz val="9"/>
            <color indexed="81"/>
            <rFont val="Tahoma"/>
            <charset val="1"/>
          </rPr>
          <t xml:space="preserve">P: Provisional value </t>
        </r>
      </text>
    </comment>
    <comment ref="BE47" authorId="0" shapeId="0" xr:uid="{00000000-0006-0000-0000-000080000000}">
      <text>
        <r>
          <rPr>
            <sz val="9"/>
            <color indexed="81"/>
            <rFont val="Tahoma"/>
            <charset val="1"/>
          </rPr>
          <t xml:space="preserve">P: Provisional value </t>
        </r>
      </text>
    </comment>
    <comment ref="A61" authorId="1" shapeId="0" xr:uid="{00000000-0006-0000-0000-000081000000}">
      <text>
        <r>
          <rPr>
            <b/>
            <sz val="9"/>
            <color indexed="81"/>
            <rFont val="Tahoma"/>
            <family val="2"/>
          </rPr>
          <t>Mariam Dayoub:</t>
        </r>
        <r>
          <rPr>
            <sz val="9"/>
            <color indexed="81"/>
            <rFont val="Tahoma"/>
            <family val="2"/>
          </rPr>
          <t xml:space="preserve">
https://stats.oecd.org/Index.aspx?DataSetCode=QNA#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MyOECD</author>
  </authors>
  <commentList>
    <comment ref="T7" authorId="0" shapeId="0" xr:uid="{00000000-0006-0000-0100-000001000000}">
      <text>
        <r>
          <rPr>
            <sz val="9"/>
            <color indexed="81"/>
            <rFont val="Segoe UI"/>
            <family val="2"/>
          </rPr>
          <t xml:space="preserve">P: Provisional value </t>
        </r>
      </text>
    </comment>
    <comment ref="T11" authorId="0" shapeId="0" xr:uid="{00000000-0006-0000-0100-000002000000}">
      <text>
        <r>
          <rPr>
            <sz val="9"/>
            <color indexed="81"/>
            <rFont val="Segoe UI"/>
            <family val="2"/>
          </rPr>
          <t xml:space="preserve">P: Provisional value </t>
        </r>
      </text>
    </comment>
    <comment ref="T12" authorId="0" shapeId="0" xr:uid="{00000000-0006-0000-0100-000003000000}">
      <text>
        <r>
          <rPr>
            <sz val="9"/>
            <color indexed="81"/>
            <rFont val="Segoe UI"/>
            <family val="2"/>
          </rPr>
          <t xml:space="preserve">P: Provisional value </t>
        </r>
      </text>
    </comment>
    <comment ref="T20" authorId="0" shapeId="0" xr:uid="{00000000-0006-0000-0100-000004000000}">
      <text>
        <r>
          <rPr>
            <sz val="9"/>
            <color indexed="81"/>
            <rFont val="Segoe UI"/>
            <family val="2"/>
          </rPr>
          <t xml:space="preserve">P: Provisional value </t>
        </r>
      </text>
    </comment>
    <comment ref="T21" authorId="0" shapeId="0" xr:uid="{00000000-0006-0000-0100-000005000000}">
      <text>
        <r>
          <rPr>
            <sz val="9"/>
            <color indexed="81"/>
            <rFont val="Segoe UI"/>
            <family val="2"/>
          </rPr>
          <t xml:space="preserve">P: Provisional value </t>
        </r>
      </text>
    </comment>
    <comment ref="T23" authorId="0" shapeId="0" xr:uid="{00000000-0006-0000-0100-000006000000}">
      <text>
        <r>
          <rPr>
            <sz val="9"/>
            <color indexed="81"/>
            <rFont val="Segoe UI"/>
            <family val="2"/>
          </rPr>
          <t xml:space="preserve">P: Provisional value </t>
        </r>
      </text>
    </comment>
    <comment ref="T35" authorId="0" shapeId="0" xr:uid="{00000000-0006-0000-0100-000007000000}">
      <text>
        <r>
          <rPr>
            <sz val="9"/>
            <color indexed="81"/>
            <rFont val="Segoe UI"/>
            <family val="2"/>
          </rPr>
          <t xml:space="preserve">P: Provisional value </t>
        </r>
      </text>
    </comment>
    <comment ref="T37" authorId="0" shapeId="0" xr:uid="{00000000-0006-0000-0100-000008000000}">
      <text>
        <r>
          <rPr>
            <sz val="9"/>
            <color indexed="81"/>
            <rFont val="Segoe UI"/>
            <family val="2"/>
          </rPr>
          <t xml:space="preserve">P: Provisional value </t>
        </r>
      </text>
    </comment>
    <comment ref="T38" authorId="0" shapeId="0" xr:uid="{00000000-0006-0000-0100-000009000000}">
      <text>
        <r>
          <rPr>
            <sz val="9"/>
            <color indexed="81"/>
            <rFont val="Segoe UI"/>
            <family val="2"/>
          </rPr>
          <t xml:space="preserve">P: Provisional value </t>
        </r>
      </text>
    </comment>
    <comment ref="T45" authorId="0" shapeId="0" xr:uid="{00000000-0006-0000-0100-00000A000000}">
      <text>
        <r>
          <rPr>
            <sz val="9"/>
            <color indexed="81"/>
            <rFont val="Segoe UI"/>
            <family val="2"/>
          </rPr>
          <t xml:space="preserve">P: Provisional value </t>
        </r>
      </text>
    </comment>
    <comment ref="T46" authorId="0" shapeId="0" xr:uid="{00000000-0006-0000-0100-00000B000000}">
      <text>
        <r>
          <rPr>
            <sz val="9"/>
            <color indexed="81"/>
            <rFont val="Segoe UI"/>
            <family val="2"/>
          </rPr>
          <t xml:space="preserve">P: Provisional value </t>
        </r>
      </text>
    </comment>
    <comment ref="T47" authorId="0" shapeId="0" xr:uid="{00000000-0006-0000-0100-00000C000000}">
      <text>
        <r>
          <rPr>
            <sz val="9"/>
            <color indexed="81"/>
            <rFont val="Segoe UI"/>
            <family val="2"/>
          </rPr>
          <t xml:space="preserve">P: Provisional value </t>
        </r>
      </text>
    </comment>
    <comment ref="T49" authorId="0" shapeId="0" xr:uid="{00000000-0006-0000-0100-00000D000000}">
      <text>
        <r>
          <rPr>
            <sz val="9"/>
            <color indexed="81"/>
            <rFont val="Segoe UI"/>
            <family val="2"/>
          </rPr>
          <t xml:space="preserve">P: Provisional value </t>
        </r>
      </text>
    </comment>
  </commentList>
</comments>
</file>

<file path=xl/sharedStrings.xml><?xml version="1.0" encoding="utf-8"?>
<sst xmlns="http://schemas.openxmlformats.org/spreadsheetml/2006/main" count="277" uniqueCount="163">
  <si>
    <t>Q1-2009</t>
  </si>
  <si>
    <t>Q2-2009</t>
  </si>
  <si>
    <t>Q3-2009</t>
  </si>
  <si>
    <t>Q4-2009</t>
  </si>
  <si>
    <t>Q1-2010</t>
  </si>
  <si>
    <t>Q2-2010</t>
  </si>
  <si>
    <t>Q3-2010</t>
  </si>
  <si>
    <t>Q4-2010</t>
  </si>
  <si>
    <t>Q1-2011</t>
  </si>
  <si>
    <t>Q2-2011</t>
  </si>
  <si>
    <t>Q3-2011</t>
  </si>
  <si>
    <t>Q4-2011</t>
  </si>
  <si>
    <t>Q1-2012</t>
  </si>
  <si>
    <t>Q2-2012</t>
  </si>
  <si>
    <t>Q3-2012</t>
  </si>
  <si>
    <t>Q4-2012</t>
  </si>
  <si>
    <t>Q1-2013</t>
  </si>
  <si>
    <t>Q2-2013</t>
  </si>
  <si>
    <t>Q3-2013</t>
  </si>
  <si>
    <t>Q4-2013</t>
  </si>
  <si>
    <t>Q1-2014</t>
  </si>
  <si>
    <t>Q2-2014</t>
  </si>
  <si>
    <t>Q3-2014</t>
  </si>
  <si>
    <t>Q4-2014</t>
  </si>
  <si>
    <t>Q1-2015</t>
  </si>
  <si>
    <t>Q2-2015</t>
  </si>
  <si>
    <t>Q3-2015</t>
  </si>
  <si>
    <t>Q4-2015</t>
  </si>
  <si>
    <t>Q1-2016</t>
  </si>
  <si>
    <t>Q2-2016</t>
  </si>
  <si>
    <t>Q3-2016</t>
  </si>
  <si>
    <t>Q4-2016</t>
  </si>
  <si>
    <t>Q1-2017</t>
  </si>
  <si>
    <t>Q2-2017</t>
  </si>
  <si>
    <t>Q3-2017</t>
  </si>
  <si>
    <t>Q4-2017</t>
  </si>
  <si>
    <t>Q1-2018</t>
  </si>
  <si>
    <t>Q2-2018</t>
  </si>
  <si>
    <t>Q3-2018</t>
  </si>
  <si>
    <t>Q4-2018</t>
  </si>
  <si>
    <t>Q1-2019</t>
  </si>
  <si>
    <t>Q2-2019</t>
  </si>
  <si>
    <t>Q3-2019</t>
  </si>
  <si>
    <t>Q4-2019</t>
  </si>
  <si>
    <t>Q1-2020</t>
  </si>
  <si>
    <t>Q2-2020</t>
  </si>
  <si>
    <t>Q3-2020</t>
  </si>
  <si>
    <t>Q4-2020</t>
  </si>
  <si>
    <t>Q1-2021</t>
  </si>
  <si>
    <t>Q2-2021</t>
  </si>
  <si>
    <t>Q3-2021</t>
  </si>
  <si>
    <t>Q4-2021</t>
  </si>
  <si>
    <t>Q1-2022</t>
  </si>
  <si>
    <t>Q2-2022</t>
  </si>
  <si>
    <t>Q3-2022</t>
  </si>
  <si>
    <t>Q4-2022</t>
  </si>
  <si>
    <t>Country</t>
  </si>
  <si>
    <t>Australia</t>
  </si>
  <si>
    <t>Austria</t>
  </si>
  <si>
    <t>Belgium</t>
  </si>
  <si>
    <t>Canada</t>
  </si>
  <si>
    <t>Chile</t>
  </si>
  <si>
    <t>Colombia</t>
  </si>
  <si>
    <t>Costa Rica</t>
  </si>
  <si>
    <t>Czech Republic</t>
  </si>
  <si>
    <t>Denmark</t>
  </si>
  <si>
    <t>Estonia</t>
  </si>
  <si>
    <t>Finland</t>
  </si>
  <si>
    <t>France</t>
  </si>
  <si>
    <t>Germany</t>
  </si>
  <si>
    <t>Greece</t>
  </si>
  <si>
    <t>Hungary</t>
  </si>
  <si>
    <t>Iceland</t>
  </si>
  <si>
    <t>Ireland</t>
  </si>
  <si>
    <t>Israel</t>
  </si>
  <si>
    <t>Italy</t>
  </si>
  <si>
    <t>Japan</t>
  </si>
  <si>
    <t>Korea</t>
  </si>
  <si>
    <t>Latvia</t>
  </si>
  <si>
    <t>Lithuania</t>
  </si>
  <si>
    <t>Luxembourg</t>
  </si>
  <si>
    <t>Mexico</t>
  </si>
  <si>
    <t>Netherlands</t>
  </si>
  <si>
    <t>New Zealand</t>
  </si>
  <si>
    <t>Norway</t>
  </si>
  <si>
    <t>Poland</t>
  </si>
  <si>
    <t>Portugal</t>
  </si>
  <si>
    <t>Slovak Republic</t>
  </si>
  <si>
    <t>Slovenia</t>
  </si>
  <si>
    <t>Spain</t>
  </si>
  <si>
    <t>Sweden</t>
  </si>
  <si>
    <t>Switzerland</t>
  </si>
  <si>
    <t>Türkiye</t>
  </si>
  <si>
    <t>United Kingdom</t>
  </si>
  <si>
    <t>United States</t>
  </si>
  <si>
    <t>Argentina</t>
  </si>
  <si>
    <t>Brazil</t>
  </si>
  <si>
    <t>Bulgaria</t>
  </si>
  <si>
    <t>Croatia</t>
  </si>
  <si>
    <t>Indonesia</t>
  </si>
  <si>
    <t>Romania</t>
  </si>
  <si>
    <t>South Africa</t>
  </si>
  <si>
    <t>GDP expenditure approach: Quarterly real GDP, volume index, OECD reference year, SA (VIXOBSA)</t>
  </si>
  <si>
    <t>Sources: OECD.Stat, JBFO</t>
  </si>
  <si>
    <t xml:space="preserve">Mean </t>
  </si>
  <si>
    <t>Median</t>
  </si>
  <si>
    <t>India</t>
  </si>
  <si>
    <t>..</t>
  </si>
  <si>
    <t>Saudi Arabia</t>
  </si>
  <si>
    <t>OECD - Total</t>
  </si>
  <si>
    <t>Irlanda</t>
  </si>
  <si>
    <t>Grécia</t>
  </si>
  <si>
    <t>Croácia</t>
  </si>
  <si>
    <t>Dinamarca</t>
  </si>
  <si>
    <t>Holanda</t>
  </si>
  <si>
    <t>Eslovênia</t>
  </si>
  <si>
    <t>Itália</t>
  </si>
  <si>
    <t>Noruega</t>
  </si>
  <si>
    <t>Turquia</t>
  </si>
  <si>
    <t>Bulgária</t>
  </si>
  <si>
    <t>Austrália</t>
  </si>
  <si>
    <t>Colômbia</t>
  </si>
  <si>
    <t>Áustria</t>
  </si>
  <si>
    <t>Romênia</t>
  </si>
  <si>
    <t>Finlândia</t>
  </si>
  <si>
    <t>Brasil</t>
  </si>
  <si>
    <t>EUA</t>
  </si>
  <si>
    <t>Bélgica</t>
  </si>
  <si>
    <t>Letônia</t>
  </si>
  <si>
    <t>Japão</t>
  </si>
  <si>
    <t>Suécia</t>
  </si>
  <si>
    <t>França</t>
  </si>
  <si>
    <t>Suiça</t>
  </si>
  <si>
    <t>Hungria</t>
  </si>
  <si>
    <t>Arábia Saudita</t>
  </si>
  <si>
    <t>Canadá</t>
  </si>
  <si>
    <t>Lituânia</t>
  </si>
  <si>
    <t>Espanha</t>
  </si>
  <si>
    <t>Polônia</t>
  </si>
  <si>
    <t>Luxemburgo</t>
  </si>
  <si>
    <t>África do Sul</t>
  </si>
  <si>
    <t>Coréia</t>
  </si>
  <si>
    <t>Alemanha</t>
  </si>
  <si>
    <t>Estônia</t>
  </si>
  <si>
    <t>Inglaterra</t>
  </si>
  <si>
    <t>México</t>
  </si>
  <si>
    <t>Eslováquia</t>
  </si>
  <si>
    <t>Indonésia</t>
  </si>
  <si>
    <t>Índia</t>
  </si>
  <si>
    <t>Islândia</t>
  </si>
  <si>
    <t>Ruptures</t>
  </si>
  <si>
    <t>Trend</t>
  </si>
  <si>
    <t xml:space="preserve">GDP based on trend Q4-2022 </t>
  </si>
  <si>
    <t>2022-Q4 vs. trend Q4-2022</t>
  </si>
  <si>
    <t>Max</t>
  </si>
  <si>
    <t>Min</t>
  </si>
  <si>
    <t>Nova Zelândia</t>
  </si>
  <si>
    <t>Mean</t>
  </si>
  <si>
    <t>Calculos Samuel</t>
  </si>
  <si>
    <t>Grécoa</t>
  </si>
  <si>
    <t>posição absoluta:</t>
  </si>
  <si>
    <t>total de países:</t>
  </si>
  <si>
    <t>República Tchéquia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</si>
</sst>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#,##0.0_ ;\-#,##0.0\ "/>
    <numFmt numFmtId="165" formatCode="0.000000"/>
    <numFmt numFmtId="166" formatCode="0.00000"/>
    <numFmt numFmtId="167" formatCode="#,##0.00_ ;\-#,##0.00\ "/>
    <numFmt numFmtId="168" formatCode="0.0000000000000"/>
    <numFmt numFmtId="169" formatCode="0.000"/>
    <numFmt numFmtId="170" formatCode="0.0"/>
  </numFmts>
  <fonts count="17" x14ac:knownFonts="1">
    <font>
      <sz val="11"/>
      <color theme="1"/>
      <name val="Calibri"/>
      <family val="2"/>
      <scheme val="minor"/>
    </font>
    <font>
      <sz val="9"/>
      <color indexed="81"/>
      <name val="Tahoma"/>
      <charset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indexed="9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9"/>
      <color indexed="81"/>
      <name val="Segoe UI"/>
      <family val="2"/>
    </font>
    <font>
      <sz val="11"/>
      <name val="Calibri"/>
      <family val="2"/>
      <scheme val="minor"/>
    </font>
    <font>
      <b/>
      <sz val="11"/>
      <color indexed="9"/>
      <name val="Calibri"/>
      <family val="2"/>
      <scheme val="minor"/>
    </font>
    <font>
      <sz val="11"/>
      <color indexed="9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A1E3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hair">
        <color rgb="FFFFFFCC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0" xfId="0" applyFont="1"/>
    <xf numFmtId="0" fontId="8" fillId="2" borderId="0" xfId="0" applyFont="1" applyFill="1" applyAlignment="1">
      <alignment vertical="center" wrapText="1"/>
    </xf>
    <xf numFmtId="0" fontId="7" fillId="2" borderId="0" xfId="0" applyFont="1" applyFill="1" applyAlignment="1">
      <alignment vertical="top" wrapText="1"/>
    </xf>
    <xf numFmtId="164" fontId="6" fillId="0" borderId="0" xfId="0" applyNumberFormat="1" applyFont="1" applyAlignment="1">
      <alignment horizontal="right"/>
    </xf>
    <xf numFmtId="165" fontId="5" fillId="0" borderId="0" xfId="0" applyNumberFormat="1" applyFont="1"/>
    <xf numFmtId="2" fontId="5" fillId="0" borderId="0" xfId="0" applyNumberFormat="1" applyFont="1"/>
    <xf numFmtId="164" fontId="9" fillId="0" borderId="0" xfId="0" applyNumberFormat="1" applyFont="1" applyAlignment="1">
      <alignment horizontal="right"/>
    </xf>
    <xf numFmtId="165" fontId="4" fillId="0" borderId="0" xfId="0" applyNumberFormat="1" applyFont="1"/>
    <xf numFmtId="2" fontId="4" fillId="0" borderId="0" xfId="0" applyNumberFormat="1" applyFont="1"/>
    <xf numFmtId="0" fontId="5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166" fontId="5" fillId="0" borderId="0" xfId="0" applyNumberFormat="1" applyFont="1"/>
    <xf numFmtId="166" fontId="4" fillId="0" borderId="0" xfId="0" applyNumberFormat="1" applyFont="1"/>
    <xf numFmtId="0" fontId="7" fillId="0" borderId="0" xfId="0" applyFont="1" applyAlignment="1">
      <alignment vertical="top" wrapText="1"/>
    </xf>
    <xf numFmtId="164" fontId="6" fillId="0" borderId="1" xfId="0" applyNumberFormat="1" applyFont="1" applyBorder="1" applyAlignment="1">
      <alignment horizontal="right"/>
    </xf>
    <xf numFmtId="164" fontId="6" fillId="3" borderId="0" xfId="0" applyNumberFormat="1" applyFont="1" applyFill="1" applyAlignment="1">
      <alignment horizontal="right"/>
    </xf>
    <xf numFmtId="164" fontId="9" fillId="3" borderId="0" xfId="0" applyNumberFormat="1" applyFont="1" applyFill="1" applyAlignment="1">
      <alignment horizontal="right"/>
    </xf>
    <xf numFmtId="164" fontId="6" fillId="3" borderId="1" xfId="0" applyNumberFormat="1" applyFont="1" applyFill="1" applyBorder="1" applyAlignment="1">
      <alignment horizontal="right"/>
    </xf>
    <xf numFmtId="164" fontId="0" fillId="0" borderId="0" xfId="0" applyNumberFormat="1"/>
    <xf numFmtId="0" fontId="13" fillId="0" borderId="2" xfId="0" applyFont="1" applyBorder="1"/>
    <xf numFmtId="0" fontId="14" fillId="2" borderId="3" xfId="0" applyFont="1" applyFill="1" applyBorder="1" applyAlignment="1">
      <alignment horizontal="right" vertical="center" wrapText="1"/>
    </xf>
    <xf numFmtId="0" fontId="15" fillId="2" borderId="3" xfId="0" applyFont="1" applyFill="1" applyBorder="1" applyAlignment="1">
      <alignment horizontal="center" vertical="top" wrapText="1"/>
    </xf>
    <xf numFmtId="164" fontId="13" fillId="0" borderId="1" xfId="0" applyNumberFormat="1" applyFont="1" applyBorder="1" applyAlignment="1">
      <alignment horizontal="right"/>
    </xf>
    <xf numFmtId="0" fontId="16" fillId="0" borderId="0" xfId="0" applyFont="1"/>
    <xf numFmtId="164" fontId="16" fillId="0" borderId="1" xfId="0" applyNumberFormat="1" applyFont="1" applyBorder="1" applyAlignment="1">
      <alignment horizontal="right"/>
    </xf>
    <xf numFmtId="164" fontId="16" fillId="0" borderId="0" xfId="0" applyNumberFormat="1" applyFont="1"/>
    <xf numFmtId="164" fontId="0" fillId="0" borderId="4" xfId="0" applyNumberFormat="1" applyBorder="1"/>
    <xf numFmtId="0" fontId="13" fillId="0" borderId="0" xfId="0" applyFont="1"/>
    <xf numFmtId="0" fontId="0" fillId="0" borderId="4" xfId="0" applyBorder="1"/>
    <xf numFmtId="0" fontId="16" fillId="0" borderId="5" xfId="0" applyFont="1" applyBorder="1"/>
    <xf numFmtId="164" fontId="10" fillId="0" borderId="5" xfId="0" applyNumberFormat="1" applyFont="1" applyBorder="1"/>
    <xf numFmtId="167" fontId="0" fillId="0" borderId="4" xfId="0" applyNumberFormat="1" applyBorder="1"/>
    <xf numFmtId="167" fontId="0" fillId="0" borderId="0" xfId="0" applyNumberFormat="1"/>
    <xf numFmtId="167" fontId="10" fillId="0" borderId="5" xfId="0" applyNumberFormat="1" applyFont="1" applyBorder="1"/>
    <xf numFmtId="168" fontId="4" fillId="0" borderId="0" xfId="0" applyNumberFormat="1" applyFont="1"/>
    <xf numFmtId="168" fontId="5" fillId="0" borderId="0" xfId="0" applyNumberFormat="1" applyFont="1"/>
    <xf numFmtId="2" fontId="0" fillId="0" borderId="0" xfId="0" applyNumberFormat="1" applyAlignment="1">
      <alignment horizontal="center"/>
    </xf>
    <xf numFmtId="167" fontId="0" fillId="0" borderId="0" xfId="0" applyNumberFormat="1" applyAlignment="1">
      <alignment horizontal="center"/>
    </xf>
    <xf numFmtId="1" fontId="0" fillId="0" borderId="0" xfId="0" applyNumberFormat="1"/>
    <xf numFmtId="170" fontId="5" fillId="0" borderId="0" xfId="0" applyNumberFormat="1" applyFont="1" applyAlignment="1">
      <alignment horizontal="center"/>
    </xf>
    <xf numFmtId="164" fontId="13" fillId="0" borderId="0" xfId="0" applyNumberFormat="1" applyFont="1" applyAlignment="1">
      <alignment horizontal="right"/>
    </xf>
    <xf numFmtId="169" fontId="0" fillId="0" borderId="0" xfId="0" applyNumberFormat="1" applyAlignment="1">
      <alignment horizontal="center"/>
    </xf>
    <xf numFmtId="2" fontId="5" fillId="0" borderId="0" xfId="0" applyNumberFormat="1" applyFont="1" applyAlignment="1">
      <alignment horizontal="center"/>
    </xf>
    <xf numFmtId="0" fontId="7" fillId="2" borderId="0" xfId="0" applyFont="1" applyFill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Figura 2.</a:t>
            </a:r>
            <a:r>
              <a:rPr lang="en-US" baseline="0"/>
              <a:t> </a:t>
            </a:r>
            <a:r>
              <a:rPr lang="en-US"/>
              <a:t>PIB 2022-T4 vs. tendência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5.2061773528308965E-2"/>
          <c:y val="0.11489583333333335"/>
          <c:w val="0.92611282964629427"/>
          <c:h val="0.6166721347331584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Gráficos!$B$3</c:f>
              <c:strCache>
                <c:ptCount val="1"/>
                <c:pt idx="0">
                  <c:v>Q4-2022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>
              <a:noFill/>
            </a:ln>
            <a:effectLst/>
          </c:spPr>
          <c:invertIfNegative val="0"/>
          <c:dPt>
            <c:idx val="8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727F-4605-8C74-5A12CABDE77E}"/>
              </c:ext>
            </c:extLst>
          </c:dPt>
          <c:dPt>
            <c:idx val="12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8C4F-4F4A-B111-9ED2CCCFFD10}"/>
              </c:ext>
            </c:extLst>
          </c:dPt>
          <c:dPt>
            <c:idx val="23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DA68-41D4-B03F-C5337159BDB1}"/>
              </c:ext>
            </c:extLst>
          </c:dPt>
          <c:cat>
            <c:strRef>
              <c:f>Gráficos!$A$4:$A$53</c:f>
              <c:strCache>
                <c:ptCount val="47"/>
                <c:pt idx="0">
                  <c:v>Turquia</c:v>
                </c:pt>
                <c:pt idx="1">
                  <c:v>Irlanda</c:v>
                </c:pt>
                <c:pt idx="2">
                  <c:v>Grécia</c:v>
                </c:pt>
                <c:pt idx="3">
                  <c:v>Argentina</c:v>
                </c:pt>
                <c:pt idx="4">
                  <c:v>Chile</c:v>
                </c:pt>
                <c:pt idx="5">
                  <c:v>Colômbia</c:v>
                </c:pt>
                <c:pt idx="6">
                  <c:v>Croácia</c:v>
                </c:pt>
                <c:pt idx="7">
                  <c:v>Arábia Saudita</c:v>
                </c:pt>
                <c:pt idx="8">
                  <c:v>Itália</c:v>
                </c:pt>
                <c:pt idx="9">
                  <c:v>Noruega</c:v>
                </c:pt>
                <c:pt idx="10">
                  <c:v>Israel</c:v>
                </c:pt>
                <c:pt idx="11">
                  <c:v>Dinamarca</c:v>
                </c:pt>
                <c:pt idx="12">
                  <c:v>Brasil</c:v>
                </c:pt>
                <c:pt idx="13">
                  <c:v>Austrália</c:v>
                </c:pt>
                <c:pt idx="14">
                  <c:v>Costa Rica</c:v>
                </c:pt>
                <c:pt idx="15">
                  <c:v>Japão</c:v>
                </c:pt>
                <c:pt idx="16">
                  <c:v>Holanda</c:v>
                </c:pt>
                <c:pt idx="17">
                  <c:v>Suécia</c:v>
                </c:pt>
                <c:pt idx="18">
                  <c:v>Áustria</c:v>
                </c:pt>
                <c:pt idx="19">
                  <c:v>Bélgica</c:v>
                </c:pt>
                <c:pt idx="20">
                  <c:v>EUA</c:v>
                </c:pt>
                <c:pt idx="21">
                  <c:v>Suiça</c:v>
                </c:pt>
                <c:pt idx="22">
                  <c:v>África do Sul</c:v>
                </c:pt>
                <c:pt idx="23">
                  <c:v>Bulgária</c:v>
                </c:pt>
                <c:pt idx="24">
                  <c:v>Finlândia</c:v>
                </c:pt>
                <c:pt idx="25">
                  <c:v>México</c:v>
                </c:pt>
                <c:pt idx="26">
                  <c:v>Coréia</c:v>
                </c:pt>
                <c:pt idx="27">
                  <c:v>Canadá</c:v>
                </c:pt>
                <c:pt idx="28">
                  <c:v>França</c:v>
                </c:pt>
                <c:pt idx="29">
                  <c:v>Nova Zelândia</c:v>
                </c:pt>
                <c:pt idx="30">
                  <c:v>Alemanha</c:v>
                </c:pt>
                <c:pt idx="31">
                  <c:v>Luxemburgo</c:v>
                </c:pt>
                <c:pt idx="32">
                  <c:v>Romênia</c:v>
                </c:pt>
                <c:pt idx="33">
                  <c:v>Eslovênia</c:v>
                </c:pt>
                <c:pt idx="34">
                  <c:v>Portugal</c:v>
                </c:pt>
                <c:pt idx="35">
                  <c:v>Lituânia</c:v>
                </c:pt>
                <c:pt idx="36">
                  <c:v>Inglaterra</c:v>
                </c:pt>
                <c:pt idx="37">
                  <c:v>Letônia</c:v>
                </c:pt>
                <c:pt idx="38">
                  <c:v>Índia</c:v>
                </c:pt>
                <c:pt idx="39">
                  <c:v>Indonésia</c:v>
                </c:pt>
                <c:pt idx="40">
                  <c:v>Hungria</c:v>
                </c:pt>
                <c:pt idx="41">
                  <c:v>Polônia</c:v>
                </c:pt>
                <c:pt idx="42">
                  <c:v>Espanha</c:v>
                </c:pt>
                <c:pt idx="43">
                  <c:v>Eslováquia</c:v>
                </c:pt>
                <c:pt idx="44">
                  <c:v>Estônia</c:v>
                </c:pt>
                <c:pt idx="45">
                  <c:v>Islândia</c:v>
                </c:pt>
                <c:pt idx="46">
                  <c:v>República Tchéquia</c:v>
                </c:pt>
              </c:strCache>
            </c:strRef>
          </c:cat>
          <c:val>
            <c:numRef>
              <c:f>Gráficos!$B$4:$B$53</c:f>
              <c:numCache>
                <c:formatCode>0.00</c:formatCode>
                <c:ptCount val="50"/>
                <c:pt idx="0">
                  <c:v>1.0853632092037124</c:v>
                </c:pt>
                <c:pt idx="1">
                  <c:v>1.0682143659543908</c:v>
                </c:pt>
                <c:pt idx="2">
                  <c:v>1.067669101090776</c:v>
                </c:pt>
                <c:pt idx="3">
                  <c:v>1.0515068780786101</c:v>
                </c:pt>
                <c:pt idx="4">
                  <c:v>1.0498919446295569</c:v>
                </c:pt>
                <c:pt idx="5">
                  <c:v>1.0270175880898</c:v>
                </c:pt>
                <c:pt idx="6">
                  <c:v>1.0264455322858623</c:v>
                </c:pt>
                <c:pt idx="7">
                  <c:v>1.0252705736833267</c:v>
                </c:pt>
                <c:pt idx="8">
                  <c:v>1.0127819849231323</c:v>
                </c:pt>
                <c:pt idx="9">
                  <c:v>1.0045516959539955</c:v>
                </c:pt>
                <c:pt idx="10">
                  <c:v>1.00404992056443</c:v>
                </c:pt>
                <c:pt idx="11">
                  <c:v>1.0013743294317587</c:v>
                </c:pt>
                <c:pt idx="12">
                  <c:v>1.0003751163379901</c:v>
                </c:pt>
                <c:pt idx="13">
                  <c:v>0.99847154208695366</c:v>
                </c:pt>
                <c:pt idx="14">
                  <c:v>0.9960519872835577</c:v>
                </c:pt>
                <c:pt idx="15">
                  <c:v>0.99563500869454324</c:v>
                </c:pt>
                <c:pt idx="16">
                  <c:v>0.98643131603268119</c:v>
                </c:pt>
                <c:pt idx="17">
                  <c:v>0.98096656253191961</c:v>
                </c:pt>
                <c:pt idx="18">
                  <c:v>0.97968336591559024</c:v>
                </c:pt>
                <c:pt idx="19">
                  <c:v>0.97518507760057371</c:v>
                </c:pt>
                <c:pt idx="20">
                  <c:v>0.97193468685568307</c:v>
                </c:pt>
                <c:pt idx="21">
                  <c:v>0.97188214696817832</c:v>
                </c:pt>
                <c:pt idx="22">
                  <c:v>0.97106094719646185</c:v>
                </c:pt>
                <c:pt idx="23">
                  <c:v>0.9694412518688923</c:v>
                </c:pt>
                <c:pt idx="24">
                  <c:v>0.96839091036838487</c:v>
                </c:pt>
                <c:pt idx="25">
                  <c:v>0.96585978592081945</c:v>
                </c:pt>
                <c:pt idx="26">
                  <c:v>0.96174174941845914</c:v>
                </c:pt>
                <c:pt idx="27">
                  <c:v>0.96008486056040876</c:v>
                </c:pt>
                <c:pt idx="28">
                  <c:v>0.95979887112778839</c:v>
                </c:pt>
                <c:pt idx="29">
                  <c:v>0.95922040438108258</c:v>
                </c:pt>
                <c:pt idx="30">
                  <c:v>0.95235913306842657</c:v>
                </c:pt>
                <c:pt idx="31">
                  <c:v>0.95035800202820775</c:v>
                </c:pt>
                <c:pt idx="32">
                  <c:v>0.94918599535629833</c:v>
                </c:pt>
                <c:pt idx="33">
                  <c:v>0.94845279396343529</c:v>
                </c:pt>
                <c:pt idx="34">
                  <c:v>0.948135474021363</c:v>
                </c:pt>
                <c:pt idx="35">
                  <c:v>0.94197508331702084</c:v>
                </c:pt>
                <c:pt idx="36">
                  <c:v>0.94187137663516007</c:v>
                </c:pt>
                <c:pt idx="37">
                  <c:v>0.93989994289407353</c:v>
                </c:pt>
                <c:pt idx="38">
                  <c:v>0.93550747530108869</c:v>
                </c:pt>
                <c:pt idx="39">
                  <c:v>0.92894353531854579</c:v>
                </c:pt>
                <c:pt idx="40">
                  <c:v>0.92876579151660843</c:v>
                </c:pt>
                <c:pt idx="41">
                  <c:v>0.92868589922980915</c:v>
                </c:pt>
                <c:pt idx="42">
                  <c:v>0.9255533685016788</c:v>
                </c:pt>
                <c:pt idx="43">
                  <c:v>0.92262638167329125</c:v>
                </c:pt>
                <c:pt idx="44">
                  <c:v>0.9215927550055667</c:v>
                </c:pt>
                <c:pt idx="45">
                  <c:v>0.91860771229645521</c:v>
                </c:pt>
                <c:pt idx="46">
                  <c:v>0.89418291490247848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4F-478B-A097-EC6CB71002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-27"/>
        <c:axId val="2000822815"/>
        <c:axId val="2000809375"/>
      </c:barChart>
      <c:lineChart>
        <c:grouping val="standard"/>
        <c:varyColors val="0"/>
        <c:ser>
          <c:idx val="1"/>
          <c:order val="1"/>
          <c:tx>
            <c:strRef>
              <c:f>Gráficos!$C$3</c:f>
              <c:strCache>
                <c:ptCount val="1"/>
                <c:pt idx="0">
                  <c:v>Median</c:v>
                </c:pt>
              </c:strCache>
            </c:strRef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Gráficos!$A$4:$A$53</c:f>
              <c:strCache>
                <c:ptCount val="47"/>
                <c:pt idx="0">
                  <c:v>Turquia</c:v>
                </c:pt>
                <c:pt idx="1">
                  <c:v>Irlanda</c:v>
                </c:pt>
                <c:pt idx="2">
                  <c:v>Grécia</c:v>
                </c:pt>
                <c:pt idx="3">
                  <c:v>Argentina</c:v>
                </c:pt>
                <c:pt idx="4">
                  <c:v>Chile</c:v>
                </c:pt>
                <c:pt idx="5">
                  <c:v>Colômbia</c:v>
                </c:pt>
                <c:pt idx="6">
                  <c:v>Croácia</c:v>
                </c:pt>
                <c:pt idx="7">
                  <c:v>Arábia Saudita</c:v>
                </c:pt>
                <c:pt idx="8">
                  <c:v>Itália</c:v>
                </c:pt>
                <c:pt idx="9">
                  <c:v>Noruega</c:v>
                </c:pt>
                <c:pt idx="10">
                  <c:v>Israel</c:v>
                </c:pt>
                <c:pt idx="11">
                  <c:v>Dinamarca</c:v>
                </c:pt>
                <c:pt idx="12">
                  <c:v>Brasil</c:v>
                </c:pt>
                <c:pt idx="13">
                  <c:v>Austrália</c:v>
                </c:pt>
                <c:pt idx="14">
                  <c:v>Costa Rica</c:v>
                </c:pt>
                <c:pt idx="15">
                  <c:v>Japão</c:v>
                </c:pt>
                <c:pt idx="16">
                  <c:v>Holanda</c:v>
                </c:pt>
                <c:pt idx="17">
                  <c:v>Suécia</c:v>
                </c:pt>
                <c:pt idx="18">
                  <c:v>Áustria</c:v>
                </c:pt>
                <c:pt idx="19">
                  <c:v>Bélgica</c:v>
                </c:pt>
                <c:pt idx="20">
                  <c:v>EUA</c:v>
                </c:pt>
                <c:pt idx="21">
                  <c:v>Suiça</c:v>
                </c:pt>
                <c:pt idx="22">
                  <c:v>África do Sul</c:v>
                </c:pt>
                <c:pt idx="23">
                  <c:v>Bulgária</c:v>
                </c:pt>
                <c:pt idx="24">
                  <c:v>Finlândia</c:v>
                </c:pt>
                <c:pt idx="25">
                  <c:v>México</c:v>
                </c:pt>
                <c:pt idx="26">
                  <c:v>Coréia</c:v>
                </c:pt>
                <c:pt idx="27">
                  <c:v>Canadá</c:v>
                </c:pt>
                <c:pt idx="28">
                  <c:v>França</c:v>
                </c:pt>
                <c:pt idx="29">
                  <c:v>Nova Zelândia</c:v>
                </c:pt>
                <c:pt idx="30">
                  <c:v>Alemanha</c:v>
                </c:pt>
                <c:pt idx="31">
                  <c:v>Luxemburgo</c:v>
                </c:pt>
                <c:pt idx="32">
                  <c:v>Romênia</c:v>
                </c:pt>
                <c:pt idx="33">
                  <c:v>Eslovênia</c:v>
                </c:pt>
                <c:pt idx="34">
                  <c:v>Portugal</c:v>
                </c:pt>
                <c:pt idx="35">
                  <c:v>Lituânia</c:v>
                </c:pt>
                <c:pt idx="36">
                  <c:v>Inglaterra</c:v>
                </c:pt>
                <c:pt idx="37">
                  <c:v>Letônia</c:v>
                </c:pt>
                <c:pt idx="38">
                  <c:v>Índia</c:v>
                </c:pt>
                <c:pt idx="39">
                  <c:v>Indonésia</c:v>
                </c:pt>
                <c:pt idx="40">
                  <c:v>Hungria</c:v>
                </c:pt>
                <c:pt idx="41">
                  <c:v>Polônia</c:v>
                </c:pt>
                <c:pt idx="42">
                  <c:v>Espanha</c:v>
                </c:pt>
                <c:pt idx="43">
                  <c:v>Eslováquia</c:v>
                </c:pt>
                <c:pt idx="44">
                  <c:v>Estônia</c:v>
                </c:pt>
                <c:pt idx="45">
                  <c:v>Islândia</c:v>
                </c:pt>
                <c:pt idx="46">
                  <c:v>República Tchéquia</c:v>
                </c:pt>
              </c:strCache>
            </c:strRef>
          </c:cat>
          <c:val>
            <c:numRef>
              <c:f>Gráficos!$C$4:$C$53</c:f>
              <c:numCache>
                <c:formatCode>0.00</c:formatCode>
                <c:ptCount val="50"/>
                <c:pt idx="0">
                  <c:v>0.97025109953267707</c:v>
                </c:pt>
                <c:pt idx="1">
                  <c:v>0.97025109953267707</c:v>
                </c:pt>
                <c:pt idx="2">
                  <c:v>0.97025109953267707</c:v>
                </c:pt>
                <c:pt idx="3">
                  <c:v>0.97025109953267707</c:v>
                </c:pt>
                <c:pt idx="4">
                  <c:v>0.97025109953267707</c:v>
                </c:pt>
                <c:pt idx="5">
                  <c:v>0.97025109953267707</c:v>
                </c:pt>
                <c:pt idx="6">
                  <c:v>0.97025109953267707</c:v>
                </c:pt>
                <c:pt idx="7">
                  <c:v>0.97025109953267707</c:v>
                </c:pt>
                <c:pt idx="8">
                  <c:v>0.97025109953267707</c:v>
                </c:pt>
                <c:pt idx="9">
                  <c:v>0.97025109953267707</c:v>
                </c:pt>
                <c:pt idx="10">
                  <c:v>0.97025109953267707</c:v>
                </c:pt>
                <c:pt idx="11">
                  <c:v>0.97025109953267707</c:v>
                </c:pt>
                <c:pt idx="12">
                  <c:v>0.97025109953267707</c:v>
                </c:pt>
                <c:pt idx="13">
                  <c:v>0.97025109953267707</c:v>
                </c:pt>
                <c:pt idx="14">
                  <c:v>0.97025109953267707</c:v>
                </c:pt>
                <c:pt idx="15">
                  <c:v>0.97025109953267707</c:v>
                </c:pt>
                <c:pt idx="16">
                  <c:v>0.97025109953267707</c:v>
                </c:pt>
                <c:pt idx="17">
                  <c:v>0.97025109953267707</c:v>
                </c:pt>
                <c:pt idx="18">
                  <c:v>0.97025109953267707</c:v>
                </c:pt>
                <c:pt idx="19">
                  <c:v>0.97025109953267707</c:v>
                </c:pt>
                <c:pt idx="20">
                  <c:v>0.97025109953267707</c:v>
                </c:pt>
                <c:pt idx="21">
                  <c:v>0.97025109953267707</c:v>
                </c:pt>
                <c:pt idx="22">
                  <c:v>0.97025109953267707</c:v>
                </c:pt>
                <c:pt idx="23">
                  <c:v>0.97025109953267707</c:v>
                </c:pt>
                <c:pt idx="24">
                  <c:v>0.97025109953267707</c:v>
                </c:pt>
                <c:pt idx="25">
                  <c:v>0.97025109953267707</c:v>
                </c:pt>
                <c:pt idx="26">
                  <c:v>0.97025109953267707</c:v>
                </c:pt>
                <c:pt idx="27">
                  <c:v>0.97025109953267707</c:v>
                </c:pt>
                <c:pt idx="28">
                  <c:v>0.97025109953267707</c:v>
                </c:pt>
                <c:pt idx="29">
                  <c:v>0.97025109953267707</c:v>
                </c:pt>
                <c:pt idx="30">
                  <c:v>0.97025109953267707</c:v>
                </c:pt>
                <c:pt idx="31">
                  <c:v>0.97025109953267707</c:v>
                </c:pt>
                <c:pt idx="32">
                  <c:v>0.97025109953267707</c:v>
                </c:pt>
                <c:pt idx="33">
                  <c:v>0.97025109953267707</c:v>
                </c:pt>
                <c:pt idx="34">
                  <c:v>0.97025109953267707</c:v>
                </c:pt>
                <c:pt idx="35">
                  <c:v>0.97025109953267707</c:v>
                </c:pt>
                <c:pt idx="36">
                  <c:v>0.97025109953267707</c:v>
                </c:pt>
                <c:pt idx="37">
                  <c:v>0.97025109953267707</c:v>
                </c:pt>
                <c:pt idx="38">
                  <c:v>0.97025109953267707</c:v>
                </c:pt>
                <c:pt idx="39">
                  <c:v>0.97025109953267707</c:v>
                </c:pt>
                <c:pt idx="40">
                  <c:v>0.97025109953267707</c:v>
                </c:pt>
                <c:pt idx="41">
                  <c:v>0.97025109953267707</c:v>
                </c:pt>
                <c:pt idx="42">
                  <c:v>0.97025109953267707</c:v>
                </c:pt>
                <c:pt idx="43">
                  <c:v>0.97025109953267707</c:v>
                </c:pt>
                <c:pt idx="44">
                  <c:v>0.97025109953267707</c:v>
                </c:pt>
                <c:pt idx="45">
                  <c:v>0.97025109953267707</c:v>
                </c:pt>
                <c:pt idx="46">
                  <c:v>0.97025109953267707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66C-4CCD-923C-205CA119B5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00822815"/>
        <c:axId val="2000809375"/>
      </c:lineChart>
      <c:catAx>
        <c:axId val="200082281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000809375"/>
        <c:crosses val="autoZero"/>
        <c:auto val="1"/>
        <c:lblAlgn val="ctr"/>
        <c:lblOffset val="100"/>
        <c:tickLblSkip val="1"/>
        <c:noMultiLvlLbl val="0"/>
      </c:catAx>
      <c:valAx>
        <c:axId val="2000809375"/>
        <c:scaling>
          <c:orientation val="minMax"/>
          <c:max val="1.1000000000000001"/>
          <c:min val="0.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>
            <a:solidFill>
              <a:schemeClr val="bg2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000822815"/>
        <c:crosses val="autoZero"/>
        <c:crossBetween val="between"/>
        <c:minorUnit val="2.0000000000000004E-2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+mn-lt"/>
        </a:defRPr>
      </a:pPr>
      <a:endParaRPr lang="pt-BR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2061773528308965E-2"/>
          <c:y val="4.4895800524934373E-2"/>
          <c:w val="0.92611282964629427"/>
          <c:h val="0.6866721784776904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bg1">
                <a:lumMod val="75000"/>
              </a:schemeClr>
            </a:solidFill>
            <a:ln>
              <a:noFill/>
            </a:ln>
            <a:effectLst/>
          </c:spPr>
          <c:invertIfNegative val="0"/>
          <c:dPt>
            <c:idx val="26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8434-4C69-89A8-1864DB0F27EC}"/>
              </c:ext>
            </c:extLst>
          </c:dPt>
          <c:cat>
            <c:strRef>
              <c:f>Gráficos!$Q$4:$Q$50</c:f>
              <c:strCache>
                <c:ptCount val="47"/>
                <c:pt idx="0">
                  <c:v>Irlanda</c:v>
                </c:pt>
                <c:pt idx="1">
                  <c:v>Turquia</c:v>
                </c:pt>
                <c:pt idx="2">
                  <c:v>Israel</c:v>
                </c:pt>
                <c:pt idx="3">
                  <c:v>Croácia</c:v>
                </c:pt>
                <c:pt idx="4">
                  <c:v>Colômbia</c:v>
                </c:pt>
                <c:pt idx="5">
                  <c:v>Índia</c:v>
                </c:pt>
                <c:pt idx="6">
                  <c:v>Chile</c:v>
                </c:pt>
                <c:pt idx="7">
                  <c:v>Arábia Saudita</c:v>
                </c:pt>
                <c:pt idx="8">
                  <c:v>Romênia</c:v>
                </c:pt>
                <c:pt idx="9">
                  <c:v>Indonésia</c:v>
                </c:pt>
                <c:pt idx="10">
                  <c:v>Costa Rica</c:v>
                </c:pt>
                <c:pt idx="11">
                  <c:v>Dinamarca</c:v>
                </c:pt>
                <c:pt idx="12">
                  <c:v>Eslovênia</c:v>
                </c:pt>
                <c:pt idx="13">
                  <c:v>Austrália</c:v>
                </c:pt>
                <c:pt idx="14">
                  <c:v>Nova Zelândia</c:v>
                </c:pt>
                <c:pt idx="15">
                  <c:v>Polônia</c:v>
                </c:pt>
                <c:pt idx="16">
                  <c:v>Grécoa</c:v>
                </c:pt>
                <c:pt idx="17">
                  <c:v>Bulgária</c:v>
                </c:pt>
                <c:pt idx="18">
                  <c:v>Lituânia</c:v>
                </c:pt>
                <c:pt idx="19">
                  <c:v>Holanda</c:v>
                </c:pt>
                <c:pt idx="20">
                  <c:v>Argentina</c:v>
                </c:pt>
                <c:pt idx="21">
                  <c:v>Noruega</c:v>
                </c:pt>
                <c:pt idx="22">
                  <c:v>EUA</c:v>
                </c:pt>
                <c:pt idx="23">
                  <c:v>Hungria</c:v>
                </c:pt>
                <c:pt idx="24">
                  <c:v>Suécia</c:v>
                </c:pt>
                <c:pt idx="25">
                  <c:v>Coréia</c:v>
                </c:pt>
                <c:pt idx="26">
                  <c:v>Brasil</c:v>
                </c:pt>
                <c:pt idx="27">
                  <c:v>Islândia</c:v>
                </c:pt>
                <c:pt idx="28">
                  <c:v>Áustria</c:v>
                </c:pt>
                <c:pt idx="29">
                  <c:v>Suiça</c:v>
                </c:pt>
                <c:pt idx="30">
                  <c:v>Estônia</c:v>
                </c:pt>
                <c:pt idx="31">
                  <c:v>Bélgica</c:v>
                </c:pt>
                <c:pt idx="32">
                  <c:v>Canadá</c:v>
                </c:pt>
                <c:pt idx="33">
                  <c:v>Portugal</c:v>
                </c:pt>
                <c:pt idx="34">
                  <c:v>Luxemburgo</c:v>
                </c:pt>
                <c:pt idx="35">
                  <c:v>Letônia</c:v>
                </c:pt>
                <c:pt idx="36">
                  <c:v>Finlândia</c:v>
                </c:pt>
                <c:pt idx="37">
                  <c:v>Itália</c:v>
                </c:pt>
                <c:pt idx="38">
                  <c:v>França</c:v>
                </c:pt>
                <c:pt idx="39">
                  <c:v>Eslováquia</c:v>
                </c:pt>
                <c:pt idx="40">
                  <c:v>Japão</c:v>
                </c:pt>
                <c:pt idx="41">
                  <c:v>México</c:v>
                </c:pt>
                <c:pt idx="42">
                  <c:v>Alemanha</c:v>
                </c:pt>
                <c:pt idx="43">
                  <c:v>África do Sul</c:v>
                </c:pt>
                <c:pt idx="44">
                  <c:v>Inglaterra</c:v>
                </c:pt>
                <c:pt idx="45">
                  <c:v>Espanha</c:v>
                </c:pt>
                <c:pt idx="46">
                  <c:v>República Tchéquia</c:v>
                </c:pt>
              </c:strCache>
            </c:strRef>
          </c:cat>
          <c:val>
            <c:numRef>
              <c:f>Gráficos!$R$4:$R$50</c:f>
              <c:numCache>
                <c:formatCode>0.000</c:formatCode>
                <c:ptCount val="47"/>
                <c:pt idx="0">
                  <c:v>1.3431033068602769</c:v>
                </c:pt>
                <c:pt idx="1">
                  <c:v>1.190031693088212</c:v>
                </c:pt>
                <c:pt idx="2">
                  <c:v>1.1376538766246314</c:v>
                </c:pt>
                <c:pt idx="3">
                  <c:v>1.1070324006535599</c:v>
                </c:pt>
                <c:pt idx="4">
                  <c:v>1.1050714459585225</c:v>
                </c:pt>
                <c:pt idx="5">
                  <c:v>1.0993710114997997</c:v>
                </c:pt>
                <c:pt idx="6">
                  <c:v>1.0956608675876902</c:v>
                </c:pt>
                <c:pt idx="7">
                  <c:v>1.0887515629214162</c:v>
                </c:pt>
                <c:pt idx="8">
                  <c:v>1.0796585268632279</c:v>
                </c:pt>
                <c:pt idx="9">
                  <c:v>1.0747056947383051</c:v>
                </c:pt>
                <c:pt idx="10">
                  <c:v>1.0742365991359106</c:v>
                </c:pt>
                <c:pt idx="11">
                  <c:v>1.072585343812138</c:v>
                </c:pt>
                <c:pt idx="12">
                  <c:v>1.0724109651722613</c:v>
                </c:pt>
                <c:pt idx="13">
                  <c:v>1.0719535484648737</c:v>
                </c:pt>
                <c:pt idx="14">
                  <c:v>1.0699693487753077</c:v>
                </c:pt>
                <c:pt idx="15">
                  <c:v>1.0671074680914112</c:v>
                </c:pt>
                <c:pt idx="16">
                  <c:v>1.0644085410456028</c:v>
                </c:pt>
                <c:pt idx="17">
                  <c:v>1.0636653045757791</c:v>
                </c:pt>
                <c:pt idx="18">
                  <c:v>1.0626193638766734</c:v>
                </c:pt>
                <c:pt idx="19">
                  <c:v>1.0576937086145035</c:v>
                </c:pt>
                <c:pt idx="20">
                  <c:v>1.0545556130187532</c:v>
                </c:pt>
                <c:pt idx="21" formatCode="0.00">
                  <c:v>1.0529043053564029</c:v>
                </c:pt>
                <c:pt idx="22" formatCode="0.00">
                  <c:v>1.0505734610311208</c:v>
                </c:pt>
                <c:pt idx="23" formatCode="0.00">
                  <c:v>1.0483679119492733</c:v>
                </c:pt>
                <c:pt idx="24" formatCode="0.00">
                  <c:v>1.0474801013152224</c:v>
                </c:pt>
                <c:pt idx="25" formatCode="0.00">
                  <c:v>1.0457383345728457</c:v>
                </c:pt>
                <c:pt idx="26" formatCode="0.00">
                  <c:v>1.040814159281912</c:v>
                </c:pt>
                <c:pt idx="27" formatCode="0.00">
                  <c:v>1.0394627108941386</c:v>
                </c:pt>
                <c:pt idx="28" formatCode="0.00">
                  <c:v>1.0352097501815802</c:v>
                </c:pt>
                <c:pt idx="29" formatCode="0.00">
                  <c:v>1.031058923053074</c:v>
                </c:pt>
                <c:pt idx="30" formatCode="0.00">
                  <c:v>1.0295338078797891</c:v>
                </c:pt>
                <c:pt idx="31" formatCode="0.00">
                  <c:v>1.0295206555721002</c:v>
                </c:pt>
                <c:pt idx="32" formatCode="0.00">
                  <c:v>1.0290087921423883</c:v>
                </c:pt>
                <c:pt idx="33" formatCode="0.00">
                  <c:v>1.0274694645775975</c:v>
                </c:pt>
                <c:pt idx="34" formatCode="0.00">
                  <c:v>1.0260743824624685</c:v>
                </c:pt>
                <c:pt idx="35" formatCode="0.00">
                  <c:v>1.0254723907621772</c:v>
                </c:pt>
                <c:pt idx="36" formatCode="0.00">
                  <c:v>1.0246458036214823</c:v>
                </c:pt>
                <c:pt idx="37" formatCode="0.00">
                  <c:v>1.0190042476640975</c:v>
                </c:pt>
                <c:pt idx="38" formatCode="0.00">
                  <c:v>1.0116744500746702</c:v>
                </c:pt>
                <c:pt idx="39" formatCode="0.00">
                  <c:v>1.0107722069724963</c:v>
                </c:pt>
                <c:pt idx="40" formatCode="0.00">
                  <c:v>1.0084380947718394</c:v>
                </c:pt>
                <c:pt idx="41" formatCode="0.00">
                  <c:v>1.0070526585524902</c:v>
                </c:pt>
                <c:pt idx="42" formatCode="0.00">
                  <c:v>0.99967441960644554</c:v>
                </c:pt>
                <c:pt idx="43" formatCode="0.00">
                  <c:v>0.99874792431278125</c:v>
                </c:pt>
                <c:pt idx="44" formatCode="0.00">
                  <c:v>0.99244663207300621</c:v>
                </c:pt>
                <c:pt idx="45" formatCode="0.00">
                  <c:v>0.99118513226356042</c:v>
                </c:pt>
                <c:pt idx="46" formatCode="0.00">
                  <c:v>0.98952087754318041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FBC-4BEB-814A-7E48243F45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-27"/>
        <c:axId val="2000822815"/>
        <c:axId val="2000809375"/>
      </c:barChart>
      <c:lineChart>
        <c:grouping val="standard"/>
        <c:varyColors val="0"/>
        <c:ser>
          <c:idx val="1"/>
          <c:order val="1"/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Gráficos!$Q$4:$Q$50</c:f>
              <c:strCache>
                <c:ptCount val="47"/>
                <c:pt idx="0">
                  <c:v>Irlanda</c:v>
                </c:pt>
                <c:pt idx="1">
                  <c:v>Turquia</c:v>
                </c:pt>
                <c:pt idx="2">
                  <c:v>Israel</c:v>
                </c:pt>
                <c:pt idx="3">
                  <c:v>Croácia</c:v>
                </c:pt>
                <c:pt idx="4">
                  <c:v>Colômbia</c:v>
                </c:pt>
                <c:pt idx="5">
                  <c:v>Índia</c:v>
                </c:pt>
                <c:pt idx="6">
                  <c:v>Chile</c:v>
                </c:pt>
                <c:pt idx="7">
                  <c:v>Arábia Saudita</c:v>
                </c:pt>
                <c:pt idx="8">
                  <c:v>Romênia</c:v>
                </c:pt>
                <c:pt idx="9">
                  <c:v>Indonésia</c:v>
                </c:pt>
                <c:pt idx="10">
                  <c:v>Costa Rica</c:v>
                </c:pt>
                <c:pt idx="11">
                  <c:v>Dinamarca</c:v>
                </c:pt>
                <c:pt idx="12">
                  <c:v>Eslovênia</c:v>
                </c:pt>
                <c:pt idx="13">
                  <c:v>Austrália</c:v>
                </c:pt>
                <c:pt idx="14">
                  <c:v>Nova Zelândia</c:v>
                </c:pt>
                <c:pt idx="15">
                  <c:v>Polônia</c:v>
                </c:pt>
                <c:pt idx="16">
                  <c:v>Grécoa</c:v>
                </c:pt>
                <c:pt idx="17">
                  <c:v>Bulgária</c:v>
                </c:pt>
                <c:pt idx="18">
                  <c:v>Lituânia</c:v>
                </c:pt>
                <c:pt idx="19">
                  <c:v>Holanda</c:v>
                </c:pt>
                <c:pt idx="20">
                  <c:v>Argentina</c:v>
                </c:pt>
                <c:pt idx="21">
                  <c:v>Noruega</c:v>
                </c:pt>
                <c:pt idx="22">
                  <c:v>EUA</c:v>
                </c:pt>
                <c:pt idx="23">
                  <c:v>Hungria</c:v>
                </c:pt>
                <c:pt idx="24">
                  <c:v>Suécia</c:v>
                </c:pt>
                <c:pt idx="25">
                  <c:v>Coréia</c:v>
                </c:pt>
                <c:pt idx="26">
                  <c:v>Brasil</c:v>
                </c:pt>
                <c:pt idx="27">
                  <c:v>Islândia</c:v>
                </c:pt>
                <c:pt idx="28">
                  <c:v>Áustria</c:v>
                </c:pt>
                <c:pt idx="29">
                  <c:v>Suiça</c:v>
                </c:pt>
                <c:pt idx="30">
                  <c:v>Estônia</c:v>
                </c:pt>
                <c:pt idx="31">
                  <c:v>Bélgica</c:v>
                </c:pt>
                <c:pt idx="32">
                  <c:v>Canadá</c:v>
                </c:pt>
                <c:pt idx="33">
                  <c:v>Portugal</c:v>
                </c:pt>
                <c:pt idx="34">
                  <c:v>Luxemburgo</c:v>
                </c:pt>
                <c:pt idx="35">
                  <c:v>Letônia</c:v>
                </c:pt>
                <c:pt idx="36">
                  <c:v>Finlândia</c:v>
                </c:pt>
                <c:pt idx="37">
                  <c:v>Itália</c:v>
                </c:pt>
                <c:pt idx="38">
                  <c:v>França</c:v>
                </c:pt>
                <c:pt idx="39">
                  <c:v>Eslováquia</c:v>
                </c:pt>
                <c:pt idx="40">
                  <c:v>Japão</c:v>
                </c:pt>
                <c:pt idx="41">
                  <c:v>México</c:v>
                </c:pt>
                <c:pt idx="42">
                  <c:v>Alemanha</c:v>
                </c:pt>
                <c:pt idx="43">
                  <c:v>África do Sul</c:v>
                </c:pt>
                <c:pt idx="44">
                  <c:v>Inglaterra</c:v>
                </c:pt>
                <c:pt idx="45">
                  <c:v>Espanha</c:v>
                </c:pt>
                <c:pt idx="46">
                  <c:v>República Tchéquia</c:v>
                </c:pt>
              </c:strCache>
            </c:strRef>
          </c:cat>
          <c:val>
            <c:numRef>
              <c:f>Gráficos!$S$4:$S$50</c:f>
              <c:numCache>
                <c:formatCode>#,##0.00_ ;\-#,##0.00\ </c:formatCode>
                <c:ptCount val="47"/>
                <c:pt idx="0">
                  <c:v>1.0483679119492733</c:v>
                </c:pt>
                <c:pt idx="1">
                  <c:v>1.0483679119492733</c:v>
                </c:pt>
                <c:pt idx="2">
                  <c:v>1.0483679119492733</c:v>
                </c:pt>
                <c:pt idx="3">
                  <c:v>1.0483679119492733</c:v>
                </c:pt>
                <c:pt idx="4">
                  <c:v>1.0483679119492733</c:v>
                </c:pt>
                <c:pt idx="5">
                  <c:v>1.0483679119492733</c:v>
                </c:pt>
                <c:pt idx="6">
                  <c:v>1.0483679119492733</c:v>
                </c:pt>
                <c:pt idx="7">
                  <c:v>1.0483679119492733</c:v>
                </c:pt>
                <c:pt idx="8">
                  <c:v>1.0483679119492733</c:v>
                </c:pt>
                <c:pt idx="9">
                  <c:v>1.0483679119492733</c:v>
                </c:pt>
                <c:pt idx="10">
                  <c:v>1.0483679119492733</c:v>
                </c:pt>
                <c:pt idx="11">
                  <c:v>1.0483679119492733</c:v>
                </c:pt>
                <c:pt idx="12">
                  <c:v>1.0483679119492733</c:v>
                </c:pt>
                <c:pt idx="13">
                  <c:v>1.0483679119492733</c:v>
                </c:pt>
                <c:pt idx="14">
                  <c:v>1.0483679119492733</c:v>
                </c:pt>
                <c:pt idx="15">
                  <c:v>1.0483679119492733</c:v>
                </c:pt>
                <c:pt idx="16">
                  <c:v>1.0483679119492733</c:v>
                </c:pt>
                <c:pt idx="17">
                  <c:v>1.0483679119492733</c:v>
                </c:pt>
                <c:pt idx="18">
                  <c:v>1.0483679119492733</c:v>
                </c:pt>
                <c:pt idx="19">
                  <c:v>1.0483679119492733</c:v>
                </c:pt>
                <c:pt idx="20">
                  <c:v>1.0483679119492733</c:v>
                </c:pt>
                <c:pt idx="21">
                  <c:v>1.0483679119492733</c:v>
                </c:pt>
                <c:pt idx="22">
                  <c:v>1.0483679119492733</c:v>
                </c:pt>
                <c:pt idx="23">
                  <c:v>1.0483679119492733</c:v>
                </c:pt>
                <c:pt idx="24">
                  <c:v>1.0483679119492733</c:v>
                </c:pt>
                <c:pt idx="25">
                  <c:v>1.0483679119492733</c:v>
                </c:pt>
                <c:pt idx="26">
                  <c:v>1.0483679119492733</c:v>
                </c:pt>
                <c:pt idx="27">
                  <c:v>1.0483679119492733</c:v>
                </c:pt>
                <c:pt idx="28">
                  <c:v>1.0483679119492733</c:v>
                </c:pt>
                <c:pt idx="29">
                  <c:v>1.0483679119492733</c:v>
                </c:pt>
                <c:pt idx="30">
                  <c:v>1.0483679119492733</c:v>
                </c:pt>
                <c:pt idx="31">
                  <c:v>1.0483679119492733</c:v>
                </c:pt>
                <c:pt idx="32">
                  <c:v>1.0483679119492733</c:v>
                </c:pt>
                <c:pt idx="33">
                  <c:v>1.0483679119492733</c:v>
                </c:pt>
                <c:pt idx="34">
                  <c:v>1.0483679119492733</c:v>
                </c:pt>
                <c:pt idx="35">
                  <c:v>1.0483679119492733</c:v>
                </c:pt>
                <c:pt idx="36">
                  <c:v>1.0483679119492733</c:v>
                </c:pt>
                <c:pt idx="37">
                  <c:v>1.0483679119492733</c:v>
                </c:pt>
                <c:pt idx="38">
                  <c:v>1.0483679119492733</c:v>
                </c:pt>
                <c:pt idx="39">
                  <c:v>1.0483679119492733</c:v>
                </c:pt>
                <c:pt idx="40">
                  <c:v>1.0483679119492733</c:v>
                </c:pt>
                <c:pt idx="41">
                  <c:v>1.0483679119492733</c:v>
                </c:pt>
                <c:pt idx="42">
                  <c:v>1.0483679119492733</c:v>
                </c:pt>
                <c:pt idx="43">
                  <c:v>1.0483679119492733</c:v>
                </c:pt>
                <c:pt idx="44">
                  <c:v>1.0483679119492733</c:v>
                </c:pt>
                <c:pt idx="45">
                  <c:v>1.0483679119492733</c:v>
                </c:pt>
                <c:pt idx="46">
                  <c:v>1.0483679119492733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4FBC-4BEB-814A-7E48243F45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00822815"/>
        <c:axId val="2000809375"/>
      </c:lineChart>
      <c:catAx>
        <c:axId val="200082281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000809375"/>
        <c:crosses val="autoZero"/>
        <c:auto val="1"/>
        <c:lblAlgn val="ctr"/>
        <c:lblOffset val="100"/>
        <c:tickLblSkip val="1"/>
        <c:noMultiLvlLbl val="0"/>
      </c:catAx>
      <c:valAx>
        <c:axId val="2000809375"/>
        <c:scaling>
          <c:orientation val="minMax"/>
          <c:min val="0.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>
            <a:solidFill>
              <a:schemeClr val="bg2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000822815"/>
        <c:crosses val="autoZero"/>
        <c:crossBetween val="between"/>
        <c:minorUnit val="2.0000000000000004E-2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274320</xdr:colOff>
      <xdr:row>1</xdr:row>
      <xdr:rowOff>163830</xdr:rowOff>
    </xdr:from>
    <xdr:to>
      <xdr:col>14</xdr:col>
      <xdr:colOff>236220</xdr:colOff>
      <xdr:row>21</xdr:row>
      <xdr:rowOff>163830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B8133B0-D1D4-1F89-2ED8-B56C7F84B7D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24</xdr:row>
      <xdr:rowOff>0</xdr:rowOff>
    </xdr:from>
    <xdr:to>
      <xdr:col>14</xdr:col>
      <xdr:colOff>304800</xdr:colOff>
      <xdr:row>44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DAC98668-5FA9-4303-845C-1CCB350FBB9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0.85833</cdr:x>
      <cdr:y>0.36562</cdr:y>
    </cdr:from>
    <cdr:to>
      <cdr:x>0.97381</cdr:x>
      <cdr:y>0.41979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DBA3C280-4649-DAF0-7E81-1335FC1AB8D8}"/>
            </a:ext>
          </a:extLst>
        </cdr:cNvPr>
        <cdr:cNvSpPr txBox="1"/>
      </cdr:nvSpPr>
      <cdr:spPr>
        <a:xfrm xmlns:a="http://schemas.openxmlformats.org/drawingml/2006/main">
          <a:off x="5494020" y="1337304"/>
          <a:ext cx="739152" cy="1981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pt-BR" sz="1100">
              <a:solidFill>
                <a:schemeClr val="accent5"/>
              </a:solidFill>
            </a:rPr>
            <a:t>Mediana </a:t>
          </a:r>
        </a:p>
      </cdr:txBody>
    </cdr:sp>
  </cdr:relSizeAnchor>
  <cdr:relSizeAnchor xmlns:cdr="http://schemas.openxmlformats.org/drawingml/2006/chartDrawing">
    <cdr:from>
      <cdr:x>0</cdr:x>
      <cdr:y>0.93854</cdr:y>
    </cdr:from>
    <cdr:to>
      <cdr:x>0.61667</cdr:x>
      <cdr:y>1</cdr:y>
    </cdr:to>
    <cdr:sp macro="" textlink="">
      <cdr:nvSpPr>
        <cdr:cNvPr id="4" name="TextBox 3">
          <a:extLst xmlns:a="http://schemas.openxmlformats.org/drawingml/2006/main">
            <a:ext uri="{FF2B5EF4-FFF2-40B4-BE49-F238E27FC236}">
              <a16:creationId xmlns:a16="http://schemas.microsoft.com/office/drawing/2014/main" id="{A479151E-C8EB-1C37-15FB-D803713F12AB}"/>
            </a:ext>
          </a:extLst>
        </cdr:cNvPr>
        <cdr:cNvSpPr txBox="1"/>
      </cdr:nvSpPr>
      <cdr:spPr>
        <a:xfrm xmlns:a="http://schemas.openxmlformats.org/drawingml/2006/main">
          <a:off x="0" y="3432810"/>
          <a:ext cx="3947181" cy="22479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pt-BR" sz="900"/>
            <a:t>Fontes:</a:t>
          </a:r>
          <a:r>
            <a:rPr lang="pt-BR" sz="900" baseline="0"/>
            <a:t> OCDE, autores</a:t>
          </a:r>
          <a:endParaRPr lang="pt-BR" sz="900"/>
        </a:p>
      </cdr:txBody>
    </cdr:sp>
  </cdr:relSizeAnchor>
  <cdr:relSizeAnchor xmlns:cdr="http://schemas.openxmlformats.org/drawingml/2006/chartDrawing">
    <cdr:from>
      <cdr:x>0.83214</cdr:x>
      <cdr:y>0.11146</cdr:y>
    </cdr:from>
    <cdr:to>
      <cdr:x>0.99524</cdr:x>
      <cdr:y>0.38646</cdr:y>
    </cdr:to>
    <cdr:sp macro="" textlink="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BA715604-853D-1930-EBB4-851FAADA9BBD}"/>
            </a:ext>
          </a:extLst>
        </cdr:cNvPr>
        <cdr:cNvSpPr txBox="1"/>
      </cdr:nvSpPr>
      <cdr:spPr>
        <a:xfrm xmlns:a="http://schemas.openxmlformats.org/drawingml/2006/main">
          <a:off x="5326380" y="407670"/>
          <a:ext cx="1043940" cy="10058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/>
          <a:r>
            <a:rPr lang="pt-BR" sz="1100"/>
            <a:t>Mínimo: 0,89</a:t>
          </a:r>
        </a:p>
        <a:p xmlns:a="http://schemas.openxmlformats.org/drawingml/2006/main">
          <a:pPr algn="r"/>
          <a:r>
            <a:rPr lang="pt-BR" sz="1100"/>
            <a:t>Máximo:</a:t>
          </a:r>
          <a:r>
            <a:rPr lang="pt-BR" sz="1100" baseline="0"/>
            <a:t> 1,09</a:t>
          </a:r>
        </a:p>
        <a:p xmlns:a="http://schemas.openxmlformats.org/drawingml/2006/main">
          <a:pPr algn="r"/>
          <a:r>
            <a:rPr lang="pt-BR" sz="1100" baseline="0"/>
            <a:t>Média: 0,98</a:t>
          </a:r>
        </a:p>
        <a:p xmlns:a="http://schemas.openxmlformats.org/drawingml/2006/main">
          <a:pPr algn="r"/>
          <a:r>
            <a:rPr lang="pt-BR" sz="1100" baseline="0"/>
            <a:t>Mediana: 0,97</a:t>
          </a:r>
        </a:p>
        <a:p xmlns:a="http://schemas.openxmlformats.org/drawingml/2006/main">
          <a:pPr algn="r"/>
          <a:r>
            <a:rPr lang="pt-BR" sz="1100" baseline="0"/>
            <a:t>Brasil: 1,00</a:t>
          </a:r>
          <a:endParaRPr lang="pt-BR" sz="1100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</cdr:x>
      <cdr:y>0.93854</cdr:y>
    </cdr:from>
    <cdr:to>
      <cdr:x>0.61667</cdr:x>
      <cdr:y>1</cdr:y>
    </cdr:to>
    <cdr:sp macro="" textlink="">
      <cdr:nvSpPr>
        <cdr:cNvPr id="4" name="TextBox 3">
          <a:extLst xmlns:a="http://schemas.openxmlformats.org/drawingml/2006/main">
            <a:ext uri="{FF2B5EF4-FFF2-40B4-BE49-F238E27FC236}">
              <a16:creationId xmlns:a16="http://schemas.microsoft.com/office/drawing/2014/main" id="{A479151E-C8EB-1C37-15FB-D803713F12AB}"/>
            </a:ext>
          </a:extLst>
        </cdr:cNvPr>
        <cdr:cNvSpPr txBox="1"/>
      </cdr:nvSpPr>
      <cdr:spPr>
        <a:xfrm xmlns:a="http://schemas.openxmlformats.org/drawingml/2006/main">
          <a:off x="0" y="3432810"/>
          <a:ext cx="3947181" cy="22479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pt-BR" sz="900"/>
            <a:t>Fontes:</a:t>
          </a:r>
          <a:r>
            <a:rPr lang="pt-BR" sz="900" baseline="0"/>
            <a:t> OCDE, autores</a:t>
          </a:r>
          <a:endParaRPr lang="pt-BR" sz="900"/>
        </a:p>
      </cdr:txBody>
    </cdr:sp>
  </cdr:relSizeAnchor>
  <cdr:relSizeAnchor xmlns:cdr="http://schemas.openxmlformats.org/drawingml/2006/chartDrawing">
    <cdr:from>
      <cdr:x>0.87857</cdr:x>
      <cdr:y>0.45764</cdr:y>
    </cdr:from>
    <cdr:to>
      <cdr:x>0.99603</cdr:x>
      <cdr:y>0.51458</cdr:y>
    </cdr:to>
    <cdr:sp macro="" textlink="">
      <cdr:nvSpPr>
        <cdr:cNvPr id="3" name="TextBox 1">
          <a:extLst xmlns:a="http://schemas.openxmlformats.org/drawingml/2006/main">
            <a:ext uri="{FF2B5EF4-FFF2-40B4-BE49-F238E27FC236}">
              <a16:creationId xmlns:a16="http://schemas.microsoft.com/office/drawing/2014/main" id="{C3553996-9384-65EE-1C3D-999F11884716}"/>
            </a:ext>
          </a:extLst>
        </cdr:cNvPr>
        <cdr:cNvSpPr txBox="1"/>
      </cdr:nvSpPr>
      <cdr:spPr>
        <a:xfrm xmlns:a="http://schemas.openxmlformats.org/drawingml/2006/main">
          <a:off x="5623551" y="1743608"/>
          <a:ext cx="751838" cy="21694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pt-BR" sz="1100">
              <a:solidFill>
                <a:schemeClr val="accent5"/>
              </a:solidFill>
            </a:rPr>
            <a:t>Mediana </a:t>
          </a:r>
        </a:p>
      </cdr:txBody>
    </cdr:sp>
  </cdr:relSizeAnchor>
  <cdr:relSizeAnchor xmlns:cdr="http://schemas.openxmlformats.org/drawingml/2006/chartDrawing">
    <cdr:from>
      <cdr:x>0.80833</cdr:x>
      <cdr:y>0.10972</cdr:y>
    </cdr:from>
    <cdr:to>
      <cdr:x>0.98532</cdr:x>
      <cdr:y>0.38472</cdr:y>
    </cdr:to>
    <cdr:sp macro="" textlink="">
      <cdr:nvSpPr>
        <cdr:cNvPr id="5" name="TextBox 1">
          <a:extLst xmlns:a="http://schemas.openxmlformats.org/drawingml/2006/main">
            <a:ext uri="{FF2B5EF4-FFF2-40B4-BE49-F238E27FC236}">
              <a16:creationId xmlns:a16="http://schemas.microsoft.com/office/drawing/2014/main" id="{66414FE3-BA8A-4668-D90C-D7661E52F2E1}"/>
            </a:ext>
          </a:extLst>
        </cdr:cNvPr>
        <cdr:cNvSpPr txBox="1"/>
      </cdr:nvSpPr>
      <cdr:spPr>
        <a:xfrm xmlns:a="http://schemas.openxmlformats.org/drawingml/2006/main">
          <a:off x="5173980" y="401320"/>
          <a:ext cx="1132840" cy="10058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pt-BR" sz="1100"/>
            <a:t>Mínimo: 0,99</a:t>
          </a:r>
        </a:p>
        <a:p xmlns:a="http://schemas.openxmlformats.org/drawingml/2006/main">
          <a:pPr algn="r"/>
          <a:r>
            <a:rPr lang="pt-BR" sz="1100"/>
            <a:t>Máximo:</a:t>
          </a:r>
          <a:r>
            <a:rPr lang="pt-BR" sz="1100" baseline="0"/>
            <a:t> 1,34</a:t>
          </a:r>
        </a:p>
        <a:p xmlns:a="http://schemas.openxmlformats.org/drawingml/2006/main">
          <a:pPr algn="r"/>
          <a:r>
            <a:rPr lang="pt-BR" sz="1100" baseline="0"/>
            <a:t>Média: 1,06</a:t>
          </a:r>
        </a:p>
        <a:p xmlns:a="http://schemas.openxmlformats.org/drawingml/2006/main">
          <a:pPr algn="r"/>
          <a:r>
            <a:rPr lang="pt-BR" sz="1100" baseline="0"/>
            <a:t>Mediana: 1,05</a:t>
          </a:r>
        </a:p>
        <a:p xmlns:a="http://schemas.openxmlformats.org/drawingml/2006/main">
          <a:pPr algn="r"/>
          <a:r>
            <a:rPr lang="pt-BR" sz="1100" baseline="0"/>
            <a:t>Brasil: 1,04</a:t>
          </a:r>
          <a:endParaRPr lang="pt-BR" sz="1100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64"/>
  <sheetViews>
    <sheetView topLeftCell="BB106" zoomScale="85" zoomScaleNormal="85" workbookViewId="0">
      <pane xSplit="11570" ySplit="960" activePane="bottomLeft"/>
      <selection activeCell="AQ121" sqref="AQ121"/>
      <selection pane="topRight" activeCell="BK4" sqref="BK4:BK51"/>
      <selection pane="bottomLeft" activeCell="BI12" sqref="BI12"/>
      <selection pane="bottomRight" activeCell="BL30" sqref="BL30:BY30"/>
    </sheetView>
  </sheetViews>
  <sheetFormatPr defaultColWidth="8.81640625" defaultRowHeight="13" x14ac:dyDescent="0.3"/>
  <cols>
    <col min="1" max="1" width="14.453125" style="2" bestFit="1" customWidth="1"/>
    <col min="2" max="45" width="7.26953125" style="2" bestFit="1" customWidth="1"/>
    <col min="46" max="58" width="7.26953125" style="2" customWidth="1"/>
    <col min="59" max="59" width="8" style="2" bestFit="1" customWidth="1"/>
    <col min="60" max="60" width="4.81640625" style="2" customWidth="1"/>
    <col min="61" max="61" width="8" style="2" bestFit="1" customWidth="1"/>
    <col min="62" max="62" width="13.26953125" style="2" customWidth="1"/>
    <col min="63" max="63" width="12.453125" style="2" bestFit="1" customWidth="1"/>
    <col min="64" max="64" width="15.7265625" style="2" bestFit="1" customWidth="1"/>
    <col min="65" max="65" width="9" style="2" bestFit="1" customWidth="1"/>
    <col min="66" max="66" width="9.7265625" style="2" bestFit="1" customWidth="1"/>
    <col min="67" max="16384" width="8.81640625" style="2"/>
  </cols>
  <sheetData>
    <row r="1" spans="1:63" x14ac:dyDescent="0.3">
      <c r="A1" s="1" t="s">
        <v>102</v>
      </c>
      <c r="AT1" s="2">
        <v>2020</v>
      </c>
      <c r="AX1" s="2">
        <v>2021</v>
      </c>
      <c r="BB1" s="2">
        <v>2022</v>
      </c>
    </row>
    <row r="2" spans="1:63" ht="13.15" customHeight="1" x14ac:dyDescent="0.3">
      <c r="A2" s="3"/>
      <c r="BJ2" s="47" t="s">
        <v>152</v>
      </c>
      <c r="BK2" s="47" t="s">
        <v>153</v>
      </c>
    </row>
    <row r="3" spans="1:63" ht="13.9" customHeight="1" x14ac:dyDescent="0.3">
      <c r="A3" s="4" t="s">
        <v>56</v>
      </c>
      <c r="B3" s="5" t="s">
        <v>0</v>
      </c>
      <c r="C3" s="5" t="s">
        <v>1</v>
      </c>
      <c r="D3" s="5" t="s">
        <v>2</v>
      </c>
      <c r="E3" s="5" t="s">
        <v>3</v>
      </c>
      <c r="F3" s="5" t="s">
        <v>4</v>
      </c>
      <c r="G3" s="5" t="s">
        <v>5</v>
      </c>
      <c r="H3" s="5" t="s">
        <v>6</v>
      </c>
      <c r="I3" s="5" t="s">
        <v>7</v>
      </c>
      <c r="J3" s="5" t="s">
        <v>8</v>
      </c>
      <c r="K3" s="5" t="s">
        <v>9</v>
      </c>
      <c r="L3" s="5" t="s">
        <v>10</v>
      </c>
      <c r="M3" s="5" t="s">
        <v>11</v>
      </c>
      <c r="N3" s="5" t="s">
        <v>12</v>
      </c>
      <c r="O3" s="5" t="s">
        <v>13</v>
      </c>
      <c r="P3" s="5" t="s">
        <v>14</v>
      </c>
      <c r="Q3" s="5" t="s">
        <v>15</v>
      </c>
      <c r="R3" s="5" t="s">
        <v>16</v>
      </c>
      <c r="S3" s="5" t="s">
        <v>17</v>
      </c>
      <c r="T3" s="5" t="s">
        <v>18</v>
      </c>
      <c r="U3" s="5" t="s">
        <v>19</v>
      </c>
      <c r="V3" s="5" t="s">
        <v>20</v>
      </c>
      <c r="W3" s="5" t="s">
        <v>21</v>
      </c>
      <c r="X3" s="5" t="s">
        <v>22</v>
      </c>
      <c r="Y3" s="5" t="s">
        <v>23</v>
      </c>
      <c r="Z3" s="5" t="s">
        <v>24</v>
      </c>
      <c r="AA3" s="5" t="s">
        <v>25</v>
      </c>
      <c r="AB3" s="5" t="s">
        <v>26</v>
      </c>
      <c r="AC3" s="5" t="s">
        <v>27</v>
      </c>
      <c r="AD3" s="5" t="s">
        <v>28</v>
      </c>
      <c r="AE3" s="5" t="s">
        <v>29</v>
      </c>
      <c r="AF3" s="5" t="s">
        <v>30</v>
      </c>
      <c r="AG3" s="5" t="s">
        <v>31</v>
      </c>
      <c r="AH3" s="5" t="s">
        <v>32</v>
      </c>
      <c r="AI3" s="5" t="s">
        <v>33</v>
      </c>
      <c r="AJ3" s="5" t="s">
        <v>34</v>
      </c>
      <c r="AK3" s="5" t="s">
        <v>35</v>
      </c>
      <c r="AL3" s="5" t="s">
        <v>36</v>
      </c>
      <c r="AM3" s="5" t="s">
        <v>37</v>
      </c>
      <c r="AN3" s="5" t="s">
        <v>38</v>
      </c>
      <c r="AO3" s="5" t="s">
        <v>39</v>
      </c>
      <c r="AP3" s="5" t="s">
        <v>40</v>
      </c>
      <c r="AQ3" s="5" t="s">
        <v>41</v>
      </c>
      <c r="AR3" s="5" t="s">
        <v>42</v>
      </c>
      <c r="AS3" s="5" t="s">
        <v>43</v>
      </c>
      <c r="AT3" s="5" t="s">
        <v>44</v>
      </c>
      <c r="AU3" s="5" t="s">
        <v>45</v>
      </c>
      <c r="AV3" s="5" t="s">
        <v>46</v>
      </c>
      <c r="AW3" s="5" t="s">
        <v>47</v>
      </c>
      <c r="AX3" s="5" t="s">
        <v>48</v>
      </c>
      <c r="AY3" s="5" t="s">
        <v>49</v>
      </c>
      <c r="AZ3" s="5" t="s">
        <v>50</v>
      </c>
      <c r="BA3" s="5" t="s">
        <v>51</v>
      </c>
      <c r="BB3" s="5" t="s">
        <v>52</v>
      </c>
      <c r="BC3" s="5" t="s">
        <v>53</v>
      </c>
      <c r="BD3" s="5" t="s">
        <v>54</v>
      </c>
      <c r="BE3" s="5" t="s">
        <v>55</v>
      </c>
      <c r="BF3" s="17"/>
      <c r="BG3" s="5" t="s">
        <v>150</v>
      </c>
      <c r="BI3" s="5" t="s">
        <v>151</v>
      </c>
      <c r="BJ3" s="47"/>
      <c r="BK3" s="47"/>
    </row>
    <row r="4" spans="1:63" x14ac:dyDescent="0.3">
      <c r="A4" s="2" t="s">
        <v>57</v>
      </c>
      <c r="B4" s="6">
        <v>84.652039559000002</v>
      </c>
      <c r="C4" s="6">
        <v>85.267173240999995</v>
      </c>
      <c r="D4" s="6">
        <v>85.556950502000007</v>
      </c>
      <c r="E4" s="6">
        <v>86.208520672999995</v>
      </c>
      <c r="F4" s="6">
        <v>86.576529221000001</v>
      </c>
      <c r="G4" s="6">
        <v>87.142580807000002</v>
      </c>
      <c r="H4" s="6">
        <v>87.735638262999998</v>
      </c>
      <c r="I4" s="6">
        <v>88.480871647000001</v>
      </c>
      <c r="J4" s="6">
        <v>88.201596667999993</v>
      </c>
      <c r="K4" s="6">
        <v>89.328341534000003</v>
      </c>
      <c r="L4" s="6">
        <v>90.549178276999996</v>
      </c>
      <c r="M4" s="6">
        <v>91.525676204999996</v>
      </c>
      <c r="N4" s="6">
        <v>92.398437302999994</v>
      </c>
      <c r="O4" s="6">
        <v>93.076370346999994</v>
      </c>
      <c r="P4" s="6">
        <v>93.614987400000004</v>
      </c>
      <c r="Q4" s="6">
        <v>94.064442219</v>
      </c>
      <c r="R4" s="6">
        <v>94.487748498000002</v>
      </c>
      <c r="S4" s="6">
        <v>94.860472356000002</v>
      </c>
      <c r="T4" s="6">
        <v>95.627996297999999</v>
      </c>
      <c r="U4" s="6">
        <v>96.399592553999994</v>
      </c>
      <c r="V4" s="6">
        <v>97.130251341999994</v>
      </c>
      <c r="W4" s="6">
        <v>97.593637759999993</v>
      </c>
      <c r="X4" s="6">
        <v>98.028303651000002</v>
      </c>
      <c r="Y4" s="6">
        <v>98.385595584000001</v>
      </c>
      <c r="Z4" s="6">
        <v>99.287934539000005</v>
      </c>
      <c r="AA4" s="6">
        <v>99.375596447000007</v>
      </c>
      <c r="AB4" s="6">
        <v>100.40074780499999</v>
      </c>
      <c r="AC4" s="6">
        <v>101.003664546</v>
      </c>
      <c r="AD4" s="19">
        <v>101.906646498</v>
      </c>
      <c r="AE4" s="6">
        <v>102.55414435599999</v>
      </c>
      <c r="AF4" s="6">
        <v>102.657023857</v>
      </c>
      <c r="AG4" s="6">
        <v>103.715396721</v>
      </c>
      <c r="AH4" s="6">
        <v>104.057042397</v>
      </c>
      <c r="AI4" s="6">
        <v>104.698110286</v>
      </c>
      <c r="AJ4" s="6">
        <v>105.701399751</v>
      </c>
      <c r="AK4" s="6">
        <v>106.16628649499999</v>
      </c>
      <c r="AL4" s="6">
        <v>107.203654794</v>
      </c>
      <c r="AM4" s="6">
        <v>108.024547478</v>
      </c>
      <c r="AN4" s="6">
        <v>108.52008374</v>
      </c>
      <c r="AO4" s="6">
        <v>108.716840785</v>
      </c>
      <c r="AP4" s="6">
        <v>109.311184234</v>
      </c>
      <c r="AQ4" s="6">
        <v>109.821723757</v>
      </c>
      <c r="AR4" s="6">
        <v>110.62932783799999</v>
      </c>
      <c r="AS4" s="6">
        <v>111.10771751599999</v>
      </c>
      <c r="AT4" s="6">
        <v>110.920391092</v>
      </c>
      <c r="AU4" s="6">
        <v>103.490347813</v>
      </c>
      <c r="AV4" s="6">
        <v>107.50221967900001</v>
      </c>
      <c r="AW4" s="6">
        <v>110.961757225</v>
      </c>
      <c r="AX4" s="6">
        <v>113.287262607</v>
      </c>
      <c r="AY4" s="6">
        <v>114.14973575499999</v>
      </c>
      <c r="AZ4" s="6">
        <v>111.917464921</v>
      </c>
      <c r="BA4" s="6">
        <v>116.012283384</v>
      </c>
      <c r="BB4" s="6">
        <v>116.67478450199999</v>
      </c>
      <c r="BC4" s="6">
        <v>117.72715606200001</v>
      </c>
      <c r="BD4" s="6">
        <v>118.53347415</v>
      </c>
      <c r="BE4" s="6">
        <v>119.102312056</v>
      </c>
      <c r="BF4" s="6"/>
      <c r="BG4" s="6" t="str">
        <f>AD3</f>
        <v>Q1-2016</v>
      </c>
      <c r="BI4" s="15">
        <f>(1/COUNT(AD4:AS4)*LN(AS4/AC4))</f>
        <v>5.9589600004229023E-3</v>
      </c>
      <c r="BJ4" s="8">
        <f>AC4*(1+BI4)^COUNT(AD4:BE4)</f>
        <v>119.2846335981279</v>
      </c>
      <c r="BK4" s="8">
        <f>BE4/BJ4</f>
        <v>0.99847154208695366</v>
      </c>
    </row>
    <row r="5" spans="1:63" x14ac:dyDescent="0.3">
      <c r="A5" s="2" t="s">
        <v>58</v>
      </c>
      <c r="B5" s="6">
        <v>93.243276578000007</v>
      </c>
      <c r="C5" s="6">
        <v>92.509655127000002</v>
      </c>
      <c r="D5" s="6">
        <v>92.857150125999993</v>
      </c>
      <c r="E5" s="6">
        <v>93.473112090000001</v>
      </c>
      <c r="F5" s="6">
        <v>93.055431982000002</v>
      </c>
      <c r="G5" s="6">
        <v>94.252088420000007</v>
      </c>
      <c r="H5" s="6">
        <v>95.16111918</v>
      </c>
      <c r="I5" s="6">
        <v>96.249100145</v>
      </c>
      <c r="J5" s="6">
        <v>97.021580408000005</v>
      </c>
      <c r="K5" s="6">
        <v>97.420945160000002</v>
      </c>
      <c r="L5" s="6">
        <v>97.900087888000002</v>
      </c>
      <c r="M5" s="6">
        <v>97.867242876999995</v>
      </c>
      <c r="N5" s="6">
        <v>98.714615064</v>
      </c>
      <c r="O5" s="6">
        <v>98.294665257999995</v>
      </c>
      <c r="P5" s="6">
        <v>98.072693244999996</v>
      </c>
      <c r="Q5" s="6">
        <v>97.994397282999998</v>
      </c>
      <c r="R5" s="6">
        <v>97.919862870000003</v>
      </c>
      <c r="S5" s="6">
        <v>97.916008085000001</v>
      </c>
      <c r="T5" s="6">
        <v>98.398542731000006</v>
      </c>
      <c r="U5" s="6">
        <v>98.775769079</v>
      </c>
      <c r="V5" s="6">
        <v>98.577792407999993</v>
      </c>
      <c r="W5" s="6">
        <v>99.186723627999996</v>
      </c>
      <c r="X5" s="6">
        <v>99.077420372999995</v>
      </c>
      <c r="Y5" s="6">
        <v>99.312345936</v>
      </c>
      <c r="Z5" s="6">
        <v>99.499516030999999</v>
      </c>
      <c r="AA5" s="6">
        <v>99.675102441000007</v>
      </c>
      <c r="AB5" s="6">
        <v>100.288454106</v>
      </c>
      <c r="AC5" s="6">
        <v>100.525914597</v>
      </c>
      <c r="AD5" s="19">
        <v>101.315876331</v>
      </c>
      <c r="AE5" s="6">
        <v>101.549449581</v>
      </c>
      <c r="AF5" s="6">
        <v>102.056435153</v>
      </c>
      <c r="AG5" s="6">
        <v>103.037340801</v>
      </c>
      <c r="AH5" s="6">
        <v>103.35405680300001</v>
      </c>
      <c r="AI5" s="6">
        <v>104.033260463</v>
      </c>
      <c r="AJ5" s="6">
        <v>104.744860178</v>
      </c>
      <c r="AK5" s="6">
        <v>105.32940665</v>
      </c>
      <c r="AL5" s="6">
        <v>106.147346054</v>
      </c>
      <c r="AM5" s="6">
        <v>106.358771124</v>
      </c>
      <c r="AN5" s="6">
        <v>106.88473162699999</v>
      </c>
      <c r="AO5" s="6">
        <v>108.125911749</v>
      </c>
      <c r="AP5" s="6">
        <v>108.693449169</v>
      </c>
      <c r="AQ5" s="6">
        <v>108.189271254</v>
      </c>
      <c r="AR5" s="6">
        <v>108.808992941</v>
      </c>
      <c r="AS5" s="6">
        <v>108.236553196</v>
      </c>
      <c r="AT5" s="6">
        <v>105.57394159499999</v>
      </c>
      <c r="AU5" s="6">
        <v>93.504962302999999</v>
      </c>
      <c r="AV5" s="6">
        <v>104.121185103</v>
      </c>
      <c r="AW5" s="6">
        <v>102.310906269</v>
      </c>
      <c r="AX5" s="6">
        <v>101.01580244900001</v>
      </c>
      <c r="AY5" s="6">
        <v>105.186192666</v>
      </c>
      <c r="AZ5" s="6">
        <v>109.65120520799999</v>
      </c>
      <c r="BA5" s="6">
        <v>108.82219161099999</v>
      </c>
      <c r="BB5" s="6">
        <v>109.706973236</v>
      </c>
      <c r="BC5" s="6">
        <v>111.98230738700001</v>
      </c>
      <c r="BD5" s="6">
        <v>112.08705567</v>
      </c>
      <c r="BE5" s="6">
        <v>112.04753519499999</v>
      </c>
      <c r="BF5" s="6"/>
      <c r="BG5" s="6" t="str">
        <f>BG4</f>
        <v>Q1-2016</v>
      </c>
      <c r="BI5" s="15">
        <f>(1/COUNT(AD5:AS5)*LN(AS5/AC5))</f>
        <v>4.6189742701193241E-3</v>
      </c>
      <c r="BJ5" s="8">
        <f>AC5*(1+BI5)^COUNT(AD5:BE5)</f>
        <v>114.37117245558504</v>
      </c>
      <c r="BK5" s="8">
        <f t="shared" ref="BK5:BK51" si="0">BE5/BJ5</f>
        <v>0.97968336591559024</v>
      </c>
    </row>
    <row r="6" spans="1:63" x14ac:dyDescent="0.3">
      <c r="A6" s="2" t="s">
        <v>59</v>
      </c>
      <c r="B6" s="6">
        <v>90.344875582</v>
      </c>
      <c r="C6" s="6">
        <v>90.388072023000007</v>
      </c>
      <c r="D6" s="6">
        <v>91.530377896999994</v>
      </c>
      <c r="E6" s="6">
        <v>92.264717387000005</v>
      </c>
      <c r="F6" s="6">
        <v>92.742757996999998</v>
      </c>
      <c r="G6" s="6">
        <v>93.656602695999993</v>
      </c>
      <c r="H6" s="6">
        <v>94.047290502999999</v>
      </c>
      <c r="I6" s="6">
        <v>94.522451349999997</v>
      </c>
      <c r="J6" s="6">
        <v>94.977453858000004</v>
      </c>
      <c r="K6" s="6">
        <v>95.174237642999998</v>
      </c>
      <c r="L6" s="6">
        <v>95.446855178999996</v>
      </c>
      <c r="M6" s="6">
        <v>95.725232241</v>
      </c>
      <c r="N6" s="6">
        <v>95.930655314000006</v>
      </c>
      <c r="O6" s="6">
        <v>95.929695393000003</v>
      </c>
      <c r="P6" s="6">
        <v>96.162956171999994</v>
      </c>
      <c r="Q6" s="6">
        <v>96.118799811000002</v>
      </c>
      <c r="R6" s="6">
        <v>95.854821563000002</v>
      </c>
      <c r="S6" s="6">
        <v>96.414455449000002</v>
      </c>
      <c r="T6" s="6">
        <v>96.712990849999997</v>
      </c>
      <c r="U6" s="6">
        <v>96.924173448000005</v>
      </c>
      <c r="V6" s="6">
        <v>97.340779119999993</v>
      </c>
      <c r="W6" s="6">
        <v>97.598997843000006</v>
      </c>
      <c r="X6" s="6">
        <v>98.272862316000001</v>
      </c>
      <c r="Y6" s="19">
        <v>98.786419999000003</v>
      </c>
      <c r="Z6" s="6">
        <v>99.299977682000005</v>
      </c>
      <c r="AA6" s="6">
        <v>99.967122708999995</v>
      </c>
      <c r="AB6" s="6">
        <v>100.158146969</v>
      </c>
      <c r="AC6" s="6">
        <v>100.575712561</v>
      </c>
      <c r="AD6" s="6">
        <v>100.63330781499999</v>
      </c>
      <c r="AE6" s="6">
        <v>101.186222255</v>
      </c>
      <c r="AF6" s="6">
        <v>101.363807622</v>
      </c>
      <c r="AG6" s="6">
        <v>101.884084751</v>
      </c>
      <c r="AH6" s="6">
        <v>102.548350016</v>
      </c>
      <c r="AI6" s="6">
        <v>102.796009609</v>
      </c>
      <c r="AJ6" s="6">
        <v>102.72977506700001</v>
      </c>
      <c r="AK6" s="6">
        <v>103.55338720100001</v>
      </c>
      <c r="AL6" s="6">
        <v>103.939275404</v>
      </c>
      <c r="AM6" s="6">
        <v>104.409636646</v>
      </c>
      <c r="AN6" s="6">
        <v>104.81760303</v>
      </c>
      <c r="AO6" s="6">
        <v>105.84183863200001</v>
      </c>
      <c r="AP6" s="6">
        <v>106.11445616899999</v>
      </c>
      <c r="AQ6" s="6">
        <v>106.693288473</v>
      </c>
      <c r="AR6" s="6">
        <v>107.46986448299999</v>
      </c>
      <c r="AS6" s="6">
        <v>108.118771013</v>
      </c>
      <c r="AT6" s="6">
        <v>105.01342689400001</v>
      </c>
      <c r="AU6" s="6">
        <v>93.04417316</v>
      </c>
      <c r="AV6" s="6">
        <v>103.95943374300001</v>
      </c>
      <c r="AW6" s="6">
        <v>103.41131890699999</v>
      </c>
      <c r="AX6" s="6">
        <v>104.822402634</v>
      </c>
      <c r="AY6" s="6">
        <v>106.63281345599999</v>
      </c>
      <c r="AZ6" s="6">
        <v>109.110369306</v>
      </c>
      <c r="BA6" s="6">
        <v>109.73239805</v>
      </c>
      <c r="BB6" s="6">
        <v>110.355386716</v>
      </c>
      <c r="BC6" s="6">
        <v>110.95533727999999</v>
      </c>
      <c r="BD6" s="6">
        <v>111.18955798</v>
      </c>
      <c r="BE6" s="6">
        <v>111.31050801400001</v>
      </c>
      <c r="BF6" s="6"/>
      <c r="BG6" s="6" t="s">
        <v>23</v>
      </c>
      <c r="BI6" s="15">
        <f>(1/COUNT(Y6:AS6)*LN(AS6/X6))</f>
        <v>4.546782640761614E-3</v>
      </c>
      <c r="BJ6" s="8">
        <f>X6*(1+BI6)^COUNT(Y6:BE6)</f>
        <v>114.14295662509276</v>
      </c>
      <c r="BK6" s="8">
        <f t="shared" si="0"/>
        <v>0.97518507760057371</v>
      </c>
    </row>
    <row r="7" spans="1:63" x14ac:dyDescent="0.3">
      <c r="A7" s="2" t="s">
        <v>60</v>
      </c>
      <c r="B7" s="6">
        <v>87.486378869000006</v>
      </c>
      <c r="C7" s="6">
        <v>86.531676239000006</v>
      </c>
      <c r="D7" s="6">
        <v>86.921015582999999</v>
      </c>
      <c r="E7" s="6">
        <v>87.934651110999994</v>
      </c>
      <c r="F7" s="6">
        <v>88.995443288999994</v>
      </c>
      <c r="G7" s="6">
        <v>89.461121653999996</v>
      </c>
      <c r="H7" s="6">
        <v>90.095128079999995</v>
      </c>
      <c r="I7" s="6">
        <v>91.101945779999994</v>
      </c>
      <c r="J7" s="6">
        <v>91.790081634000003</v>
      </c>
      <c r="K7" s="6">
        <v>91.968894688999995</v>
      </c>
      <c r="L7" s="6">
        <v>93.237733945000002</v>
      </c>
      <c r="M7" s="6">
        <v>93.971993444000006</v>
      </c>
      <c r="N7" s="6">
        <v>94.032217598000003</v>
      </c>
      <c r="O7" s="6">
        <v>94.338916592999993</v>
      </c>
      <c r="P7" s="6">
        <v>94.467422334999995</v>
      </c>
      <c r="Q7" s="6">
        <v>94.662763459999994</v>
      </c>
      <c r="R7" s="6">
        <v>95.511893044000004</v>
      </c>
      <c r="S7" s="6">
        <v>96.066203182999999</v>
      </c>
      <c r="T7" s="6">
        <v>96.849117187999994</v>
      </c>
      <c r="U7" s="6">
        <v>97.866574833000001</v>
      </c>
      <c r="V7" s="6">
        <v>98.026535558000006</v>
      </c>
      <c r="W7" s="6">
        <v>98.921840437</v>
      </c>
      <c r="X7" s="6">
        <v>99.870551641000006</v>
      </c>
      <c r="Y7" s="6">
        <v>100.561631558</v>
      </c>
      <c r="Z7" s="6">
        <v>100.009025876</v>
      </c>
      <c r="AA7" s="6">
        <v>99.736829227000001</v>
      </c>
      <c r="AB7" s="6">
        <v>100.08960021599999</v>
      </c>
      <c r="AC7" s="6">
        <v>100.164544682</v>
      </c>
      <c r="AD7" s="6">
        <v>100.713948051</v>
      </c>
      <c r="AE7" s="6">
        <v>100.218725761</v>
      </c>
      <c r="AF7" s="6">
        <v>101.252194973</v>
      </c>
      <c r="AG7" s="6">
        <v>101.82070892199999</v>
      </c>
      <c r="AH7" s="6">
        <v>102.927418144</v>
      </c>
      <c r="AI7" s="19">
        <v>103.98041113799999</v>
      </c>
      <c r="AJ7" s="6">
        <v>104.41907644</v>
      </c>
      <c r="AK7" s="6">
        <v>104.959957523</v>
      </c>
      <c r="AL7" s="6">
        <v>105.8786083</v>
      </c>
      <c r="AM7" s="6">
        <v>106.709866909</v>
      </c>
      <c r="AN7" s="6">
        <v>107.446295717</v>
      </c>
      <c r="AO7" s="6">
        <v>107.812547413</v>
      </c>
      <c r="AP7" s="6">
        <v>107.888834785</v>
      </c>
      <c r="AQ7" s="6">
        <v>108.95489528500001</v>
      </c>
      <c r="AR7" s="6">
        <v>109.362415505</v>
      </c>
      <c r="AS7" s="6">
        <v>109.719886664</v>
      </c>
      <c r="AT7" s="6">
        <v>107.38467700699999</v>
      </c>
      <c r="AU7" s="6">
        <v>95.649385924000001</v>
      </c>
      <c r="AV7" s="6">
        <v>104.274972332</v>
      </c>
      <c r="AW7" s="6">
        <v>106.496551509</v>
      </c>
      <c r="AX7" s="6">
        <v>107.890487592</v>
      </c>
      <c r="AY7" s="6">
        <v>107.25544816199999</v>
      </c>
      <c r="AZ7" s="6">
        <v>108.79013109</v>
      </c>
      <c r="BA7" s="6">
        <v>110.608631965</v>
      </c>
      <c r="BB7" s="6">
        <v>111.26371168</v>
      </c>
      <c r="BC7" s="6">
        <v>112.244807571</v>
      </c>
      <c r="BD7" s="6">
        <v>112.891468301</v>
      </c>
      <c r="BE7" s="6">
        <v>112.902728048</v>
      </c>
      <c r="BF7" s="6"/>
      <c r="BG7" s="6" t="s">
        <v>33</v>
      </c>
      <c r="BI7" s="15">
        <f>(1/COUNT(AI7:AS7)*LN(AS7/AH7))</f>
        <v>5.8096883180548857E-3</v>
      </c>
      <c r="BJ7" s="8">
        <f>AH7*(1+BI7)^COUNT(AI7:BE7)</f>
        <v>117.59661326405859</v>
      </c>
      <c r="BK7" s="8">
        <f t="shared" si="0"/>
        <v>0.96008486056040876</v>
      </c>
    </row>
    <row r="8" spans="1:63" x14ac:dyDescent="0.3">
      <c r="A8" s="2" t="s">
        <v>61</v>
      </c>
      <c r="B8" s="6">
        <v>77.616302384999997</v>
      </c>
      <c r="C8" s="6">
        <v>77.164297145000006</v>
      </c>
      <c r="D8" s="6">
        <v>78.087485169999994</v>
      </c>
      <c r="E8" s="6">
        <v>79.047980378000005</v>
      </c>
      <c r="F8" s="6">
        <v>79.303699565000002</v>
      </c>
      <c r="G8" s="6">
        <v>81.994805080000006</v>
      </c>
      <c r="H8" s="6">
        <v>83.919536409000003</v>
      </c>
      <c r="I8" s="6">
        <v>84.918065901000006</v>
      </c>
      <c r="J8" s="6">
        <v>85.907918137999999</v>
      </c>
      <c r="K8" s="6">
        <v>87.142246713999995</v>
      </c>
      <c r="L8" s="6">
        <v>87.701167380000001</v>
      </c>
      <c r="M8" s="6">
        <v>89.608543593999997</v>
      </c>
      <c r="N8" s="6">
        <v>91.450280518</v>
      </c>
      <c r="O8" s="6">
        <v>93.145341645000002</v>
      </c>
      <c r="P8" s="6">
        <v>93.869206179000003</v>
      </c>
      <c r="Q8" s="6">
        <v>94.426447894999995</v>
      </c>
      <c r="R8" s="6">
        <v>95.240377522000003</v>
      </c>
      <c r="S8" s="6">
        <v>96.032440757000003</v>
      </c>
      <c r="T8" s="6">
        <v>96.632942178999997</v>
      </c>
      <c r="U8" s="6">
        <v>96.929591893999998</v>
      </c>
      <c r="V8" s="6">
        <v>97.230055351000004</v>
      </c>
      <c r="W8" s="6">
        <v>97.974389359</v>
      </c>
      <c r="X8" s="6">
        <v>97.584653086000003</v>
      </c>
      <c r="Y8" s="6">
        <v>98.651108019000006</v>
      </c>
      <c r="Z8" s="6">
        <v>99.289665493000001</v>
      </c>
      <c r="AA8" s="6">
        <v>100.169274406</v>
      </c>
      <c r="AB8" s="6">
        <v>99.888568320000005</v>
      </c>
      <c r="AC8" s="6">
        <v>100.51419355</v>
      </c>
      <c r="AD8" s="6">
        <v>101.69708624099999</v>
      </c>
      <c r="AE8" s="6">
        <v>101.21056197599999</v>
      </c>
      <c r="AF8" s="6">
        <v>101.893020859</v>
      </c>
      <c r="AG8" s="6">
        <v>101.66836884600001</v>
      </c>
      <c r="AH8" s="6">
        <v>101.116504186</v>
      </c>
      <c r="AI8" s="19">
        <v>102.33377788999999</v>
      </c>
      <c r="AJ8" s="6">
        <v>104.34492059</v>
      </c>
      <c r="AK8" s="6">
        <v>105.030570189</v>
      </c>
      <c r="AL8" s="6">
        <v>106.162051572</v>
      </c>
      <c r="AM8" s="6">
        <v>107.575636831</v>
      </c>
      <c r="AN8" s="6">
        <v>107.169690511</v>
      </c>
      <c r="AO8" s="6">
        <v>108.52236322100001</v>
      </c>
      <c r="AP8" s="6">
        <v>108.15280558800001</v>
      </c>
      <c r="AQ8" s="6">
        <v>109.379052429</v>
      </c>
      <c r="AR8" s="6">
        <v>109.56425692800001</v>
      </c>
      <c r="AS8" s="6">
        <v>105.16408429499999</v>
      </c>
      <c r="AT8" s="6">
        <v>108.00132025400001</v>
      </c>
      <c r="AU8" s="6">
        <v>93.623351455999995</v>
      </c>
      <c r="AV8" s="6">
        <v>98.201975997000005</v>
      </c>
      <c r="AW8" s="6">
        <v>104.764822264</v>
      </c>
      <c r="AX8" s="6">
        <v>109.43486392200001</v>
      </c>
      <c r="AY8" s="6">
        <v>110.416300049</v>
      </c>
      <c r="AZ8" s="6">
        <v>115.20675158</v>
      </c>
      <c r="BA8" s="6">
        <v>117.762080109</v>
      </c>
      <c r="BB8" s="6">
        <v>117.265569853</v>
      </c>
      <c r="BC8" s="6">
        <v>116.459134639</v>
      </c>
      <c r="BD8" s="6">
        <v>115.157145641</v>
      </c>
      <c r="BE8" s="6">
        <v>115.224171836</v>
      </c>
      <c r="BF8" s="6"/>
      <c r="BG8" s="6" t="s">
        <v>33</v>
      </c>
      <c r="BI8" s="15">
        <f>(1/COUNT(AI8:AS8)*LN(AS8/AH8))</f>
        <v>3.5680435560465E-3</v>
      </c>
      <c r="BJ8" s="8">
        <f>AH8*(1+BI8)^COUNT(AI8:BE8)</f>
        <v>109.74860072543524</v>
      </c>
      <c r="BK8" s="8">
        <f t="shared" si="0"/>
        <v>1.0498919446295569</v>
      </c>
    </row>
    <row r="9" spans="1:63" x14ac:dyDescent="0.3">
      <c r="A9" s="2" t="s">
        <v>62</v>
      </c>
      <c r="B9" s="6">
        <v>75.106169614999999</v>
      </c>
      <c r="C9" s="6">
        <v>75.873473677000007</v>
      </c>
      <c r="D9" s="6">
        <v>76.458167945</v>
      </c>
      <c r="E9" s="6">
        <v>77.084167407999999</v>
      </c>
      <c r="F9" s="6">
        <v>77.936330968999997</v>
      </c>
      <c r="G9" s="6">
        <v>79.181987989999996</v>
      </c>
      <c r="H9" s="6">
        <v>79.670811987999997</v>
      </c>
      <c r="I9" s="6">
        <v>81.420072077</v>
      </c>
      <c r="J9" s="6">
        <v>83.084441153</v>
      </c>
      <c r="K9" s="6">
        <v>84.403954407000001</v>
      </c>
      <c r="L9" s="6">
        <v>86.022862511</v>
      </c>
      <c r="M9" s="6">
        <v>86.806776654999993</v>
      </c>
      <c r="N9" s="6">
        <v>87.504187291999997</v>
      </c>
      <c r="O9" s="6">
        <v>88.663599289999993</v>
      </c>
      <c r="P9" s="6">
        <v>88.161583313999998</v>
      </c>
      <c r="Q9" s="6">
        <v>89.304069979999994</v>
      </c>
      <c r="R9" s="6">
        <v>90.630468949999994</v>
      </c>
      <c r="S9" s="6">
        <v>92.877792596000006</v>
      </c>
      <c r="T9" s="6">
        <v>93.404041844999995</v>
      </c>
      <c r="U9" s="6">
        <v>94.876654321999993</v>
      </c>
      <c r="V9" s="6">
        <v>96.099055042000003</v>
      </c>
      <c r="W9" s="6">
        <v>96.607001635000003</v>
      </c>
      <c r="X9" s="6">
        <v>97.363060400999998</v>
      </c>
      <c r="Y9" s="19">
        <v>98.446737435000003</v>
      </c>
      <c r="Z9" s="6">
        <v>98.881229241</v>
      </c>
      <c r="AA9" s="6">
        <v>99.906289611000005</v>
      </c>
      <c r="AB9" s="6">
        <v>100.62889194900001</v>
      </c>
      <c r="AC9" s="6">
        <v>100.583589199</v>
      </c>
      <c r="AD9" s="6">
        <v>101.261750533</v>
      </c>
      <c r="AE9" s="6">
        <v>101.823222202</v>
      </c>
      <c r="AF9" s="6">
        <v>102.266068309</v>
      </c>
      <c r="AG9" s="6">
        <v>102.998488962</v>
      </c>
      <c r="AH9" s="6">
        <v>102.768483395</v>
      </c>
      <c r="AI9" s="6">
        <v>103.29628891599999</v>
      </c>
      <c r="AJ9" s="6">
        <v>103.582019058</v>
      </c>
      <c r="AK9" s="6">
        <v>104.253682353</v>
      </c>
      <c r="AL9" s="6">
        <v>105.039048679</v>
      </c>
      <c r="AM9" s="6">
        <v>105.572299861</v>
      </c>
      <c r="AN9" s="6">
        <v>106.50863182400001</v>
      </c>
      <c r="AO9" s="6">
        <v>107.394243711</v>
      </c>
      <c r="AP9" s="6">
        <v>108.320579849</v>
      </c>
      <c r="AQ9" s="6">
        <v>109.20096459299999</v>
      </c>
      <c r="AR9" s="6">
        <v>109.72143627600001</v>
      </c>
      <c r="AS9" s="6">
        <v>110.79989779899999</v>
      </c>
      <c r="AT9" s="6">
        <v>108.47250525699999</v>
      </c>
      <c r="AU9" s="6">
        <v>91.026058317999997</v>
      </c>
      <c r="AV9" s="6">
        <v>99.741414156000005</v>
      </c>
      <c r="AW9" s="6">
        <v>107.03472116</v>
      </c>
      <c r="AX9" s="6">
        <v>111.064945147</v>
      </c>
      <c r="AY9" s="6">
        <v>107.97248651699999</v>
      </c>
      <c r="AZ9" s="6">
        <v>112.97368384400001</v>
      </c>
      <c r="BA9" s="6">
        <v>119.019589408</v>
      </c>
      <c r="BB9" s="6">
        <v>119.70029164</v>
      </c>
      <c r="BC9" s="6">
        <v>121.066900578</v>
      </c>
      <c r="BD9" s="6">
        <v>121.629959786</v>
      </c>
      <c r="BE9" s="6">
        <v>122.44180327399999</v>
      </c>
      <c r="BF9" s="6"/>
      <c r="BG9" s="6" t="s">
        <v>23</v>
      </c>
      <c r="BI9" s="15">
        <f>(1/COUNT(Y9:AS9)*LN(AS9/X9))</f>
        <v>6.1561414224672985E-3</v>
      </c>
      <c r="BJ9" s="8">
        <f>X9*(1+BI9)^COUNT(Y9:BE9)</f>
        <v>119.2207462597943</v>
      </c>
      <c r="BK9" s="8">
        <f t="shared" si="0"/>
        <v>1.0270175880898</v>
      </c>
    </row>
    <row r="10" spans="1:63" x14ac:dyDescent="0.3">
      <c r="A10" s="2" t="s">
        <v>63</v>
      </c>
      <c r="B10" s="6">
        <v>77.131493620000001</v>
      </c>
      <c r="C10" s="6">
        <v>78.291335525999997</v>
      </c>
      <c r="D10" s="6">
        <v>79.269752840999999</v>
      </c>
      <c r="E10" s="6">
        <v>80.532303544000001</v>
      </c>
      <c r="F10" s="6">
        <v>81.498561221000003</v>
      </c>
      <c r="G10" s="6">
        <v>82.479773520999998</v>
      </c>
      <c r="H10" s="6">
        <v>83.817967937000006</v>
      </c>
      <c r="I10" s="6">
        <v>84.357653815000006</v>
      </c>
      <c r="J10" s="6">
        <v>84.804753519000002</v>
      </c>
      <c r="K10" s="6">
        <v>86.757155361000002</v>
      </c>
      <c r="L10" s="6">
        <v>87.045693474000004</v>
      </c>
      <c r="M10" s="6">
        <v>88.199209561999993</v>
      </c>
      <c r="N10" s="6">
        <v>90.034117631000001</v>
      </c>
      <c r="O10" s="6">
        <v>90.466948755000004</v>
      </c>
      <c r="P10" s="6">
        <v>91.007245080000004</v>
      </c>
      <c r="Q10" s="6">
        <v>92.141342281999997</v>
      </c>
      <c r="R10" s="6">
        <v>92.397707479000005</v>
      </c>
      <c r="S10" s="6">
        <v>92.133917937999996</v>
      </c>
      <c r="T10" s="6">
        <v>93.846458897999995</v>
      </c>
      <c r="U10" s="6">
        <v>94.404772824999995</v>
      </c>
      <c r="V10" s="6">
        <v>95.597711218000001</v>
      </c>
      <c r="W10" s="6">
        <v>95.918335779000003</v>
      </c>
      <c r="X10" s="6">
        <v>96.712307491999994</v>
      </c>
      <c r="Y10" s="6">
        <v>97.722567784999995</v>
      </c>
      <c r="Z10" s="6">
        <v>97.917454570000004</v>
      </c>
      <c r="AA10" s="6">
        <v>100.062881644</v>
      </c>
      <c r="AB10" s="6">
        <v>101.315278879</v>
      </c>
      <c r="AC10" s="6">
        <v>100.819635436</v>
      </c>
      <c r="AD10" s="6">
        <v>103.30460384600001</v>
      </c>
      <c r="AE10" s="6">
        <v>102.963997104</v>
      </c>
      <c r="AF10" s="6">
        <v>104.740062591</v>
      </c>
      <c r="AG10" s="6">
        <v>105.827363584</v>
      </c>
      <c r="AH10" s="6">
        <v>106.34954484399999</v>
      </c>
      <c r="AI10" s="19">
        <v>108.70210632200001</v>
      </c>
      <c r="AJ10" s="6">
        <v>108.64070805599999</v>
      </c>
      <c r="AK10" s="6">
        <v>110.484279945</v>
      </c>
      <c r="AL10" s="6">
        <v>110.949956753</v>
      </c>
      <c r="AM10" s="6">
        <v>112.15673253200001</v>
      </c>
      <c r="AN10" s="6">
        <v>111.582534219</v>
      </c>
      <c r="AO10" s="6">
        <v>110.835896475</v>
      </c>
      <c r="AP10" s="6">
        <v>112.51995602300001</v>
      </c>
      <c r="AQ10" s="6">
        <v>114.191300603</v>
      </c>
      <c r="AR10" s="6">
        <v>114.38862374</v>
      </c>
      <c r="AS10" s="6">
        <v>115.00940374</v>
      </c>
      <c r="AT10" s="6">
        <v>114.422870961</v>
      </c>
      <c r="AU10" s="6">
        <v>105.487248081</v>
      </c>
      <c r="AV10" s="6">
        <v>106.61617702700001</v>
      </c>
      <c r="AW10" s="6">
        <v>109.895675262</v>
      </c>
      <c r="AX10" s="6">
        <v>113.929596745</v>
      </c>
      <c r="AY10" s="6">
        <v>116.405192918</v>
      </c>
      <c r="AZ10" s="6">
        <v>119.955744493</v>
      </c>
      <c r="BA10" s="6">
        <v>120.400252358</v>
      </c>
      <c r="BB10" s="6">
        <v>121.239794456</v>
      </c>
      <c r="BC10" s="6">
        <v>122.11193295299999</v>
      </c>
      <c r="BD10" s="6">
        <v>122.963813183</v>
      </c>
      <c r="BE10" s="6">
        <v>124.69585684099999</v>
      </c>
      <c r="BF10" s="6"/>
      <c r="BG10" s="6" t="s">
        <v>33</v>
      </c>
      <c r="BI10" s="15">
        <f>(1/COUNT(AI10:AS10)*LN(AS10/AH10))</f>
        <v>7.1166031662138838E-3</v>
      </c>
      <c r="BJ10" s="8">
        <f>AH10*(1+BI10)^COUNT(AI10:BE10)</f>
        <v>125.19010898323862</v>
      </c>
      <c r="BK10" s="8">
        <f t="shared" si="0"/>
        <v>0.9960519872835577</v>
      </c>
    </row>
    <row r="11" spans="1:63" x14ac:dyDescent="0.3">
      <c r="A11" s="2" t="s">
        <v>64</v>
      </c>
      <c r="B11" s="6">
        <v>89.824961333000005</v>
      </c>
      <c r="C11" s="6">
        <v>89.482156918000001</v>
      </c>
      <c r="D11" s="6">
        <v>89.910402997999995</v>
      </c>
      <c r="E11" s="6">
        <v>89.972149302999995</v>
      </c>
      <c r="F11" s="6">
        <v>90.590823064000006</v>
      </c>
      <c r="G11" s="6">
        <v>91.696462429999997</v>
      </c>
      <c r="H11" s="6">
        <v>92.368666950000005</v>
      </c>
      <c r="I11" s="6">
        <v>92.782730405999999</v>
      </c>
      <c r="J11" s="6">
        <v>93.314405871000005</v>
      </c>
      <c r="K11" s="6">
        <v>93.611895071000006</v>
      </c>
      <c r="L11" s="6">
        <v>93.438330878000002</v>
      </c>
      <c r="M11" s="6">
        <v>93.534928389000001</v>
      </c>
      <c r="N11" s="6">
        <v>93.376238655999998</v>
      </c>
      <c r="O11" s="6">
        <v>92.875609302000001</v>
      </c>
      <c r="P11" s="6">
        <v>92.540328595999995</v>
      </c>
      <c r="Q11" s="6">
        <v>92.426954077999994</v>
      </c>
      <c r="R11" s="6">
        <v>92.034337518000001</v>
      </c>
      <c r="S11" s="6">
        <v>92.372212606000005</v>
      </c>
      <c r="T11" s="6">
        <v>92.769066658</v>
      </c>
      <c r="U11" s="6">
        <v>93.889407524999996</v>
      </c>
      <c r="V11" s="6">
        <v>93.375200902000003</v>
      </c>
      <c r="W11" s="6">
        <v>94.248037674000003</v>
      </c>
      <c r="X11" s="6">
        <v>95.368465021000006</v>
      </c>
      <c r="Y11" s="6">
        <v>96.461824308999994</v>
      </c>
      <c r="Z11" s="6">
        <v>98.289134422999993</v>
      </c>
      <c r="AA11" s="6">
        <v>99.623944248000001</v>
      </c>
      <c r="AB11" s="6">
        <v>100.82972678100001</v>
      </c>
      <c r="AC11" s="6">
        <v>101.428164358</v>
      </c>
      <c r="AD11" s="6">
        <v>101.587805364</v>
      </c>
      <c r="AE11" s="6">
        <v>101.924469741</v>
      </c>
      <c r="AF11" s="6">
        <v>102.838124798</v>
      </c>
      <c r="AG11" s="6">
        <v>103.631400504</v>
      </c>
      <c r="AH11" s="6">
        <v>105.341531006</v>
      </c>
      <c r="AI11" s="19">
        <v>107.953814802</v>
      </c>
      <c r="AJ11" s="6">
        <v>108.85588161699999</v>
      </c>
      <c r="AK11" s="6">
        <v>109.741171424</v>
      </c>
      <c r="AL11" s="6">
        <v>110.335630947</v>
      </c>
      <c r="AM11" s="6">
        <v>110.99953344399999</v>
      </c>
      <c r="AN11" s="6">
        <v>111.790474206</v>
      </c>
      <c r="AO11" s="6">
        <v>112.61635265300001</v>
      </c>
      <c r="AP11" s="6">
        <v>113.643382227</v>
      </c>
      <c r="AQ11" s="6">
        <v>114.40855212300001</v>
      </c>
      <c r="AR11" s="6">
        <v>115.176921756</v>
      </c>
      <c r="AS11" s="6">
        <v>115.733676253</v>
      </c>
      <c r="AT11" s="6">
        <v>111.98090188499999</v>
      </c>
      <c r="AU11" s="6">
        <v>102.07200362899999</v>
      </c>
      <c r="AV11" s="6">
        <v>109.169283029</v>
      </c>
      <c r="AW11" s="6">
        <v>110.414413698</v>
      </c>
      <c r="AX11" s="6">
        <v>109.867690814</v>
      </c>
      <c r="AY11" s="6">
        <v>111.394657907</v>
      </c>
      <c r="AZ11" s="6">
        <v>113.285876311</v>
      </c>
      <c r="BA11" s="6">
        <v>114.24873815700001</v>
      </c>
      <c r="BB11" s="6">
        <v>114.985802241</v>
      </c>
      <c r="BC11" s="6">
        <v>115.293668971</v>
      </c>
      <c r="BD11" s="6">
        <v>114.98165122899999</v>
      </c>
      <c r="BE11" s="6">
        <v>114.57701403</v>
      </c>
      <c r="BF11" s="6"/>
      <c r="BG11" s="6" t="s">
        <v>33</v>
      </c>
      <c r="BI11" s="15">
        <f>(1/COUNT(AI11:AS11)*LN(AS11/AH11))</f>
        <v>8.5530826574912473E-3</v>
      </c>
      <c r="BJ11" s="8">
        <f>AH11*(1+BI11)^COUNT(AI11:BE11)</f>
        <v>128.13599110479092</v>
      </c>
      <c r="BK11" s="8">
        <f t="shared" si="0"/>
        <v>0.89418291490247848</v>
      </c>
    </row>
    <row r="12" spans="1:63" x14ac:dyDescent="0.3">
      <c r="A12" s="2" t="s">
        <v>65</v>
      </c>
      <c r="B12" s="6">
        <v>93.249688974999998</v>
      </c>
      <c r="C12" s="6">
        <v>91.442191851999993</v>
      </c>
      <c r="D12" s="6">
        <v>91.758365040000001</v>
      </c>
      <c r="E12" s="6">
        <v>91.841629573000006</v>
      </c>
      <c r="F12" s="6">
        <v>92.634745487999993</v>
      </c>
      <c r="G12" s="6">
        <v>93.267920571999994</v>
      </c>
      <c r="H12" s="6">
        <v>94.746565259999997</v>
      </c>
      <c r="I12" s="6">
        <v>94.533338443999995</v>
      </c>
      <c r="J12" s="6">
        <v>94.739272620999998</v>
      </c>
      <c r="K12" s="6">
        <v>95.688869506000003</v>
      </c>
      <c r="L12" s="6">
        <v>94.498781280000003</v>
      </c>
      <c r="M12" s="6">
        <v>95.271013729000003</v>
      </c>
      <c r="N12" s="6">
        <v>95.204841318000007</v>
      </c>
      <c r="O12" s="6">
        <v>95.276483208000002</v>
      </c>
      <c r="P12" s="6">
        <v>95.365942340999993</v>
      </c>
      <c r="Q12" s="6">
        <v>95.211802473000006</v>
      </c>
      <c r="R12" s="6">
        <v>95.748640140000006</v>
      </c>
      <c r="S12" s="6">
        <v>95.819764086999996</v>
      </c>
      <c r="T12" s="6">
        <v>96.426669098000005</v>
      </c>
      <c r="U12" s="6">
        <v>96.620586994999996</v>
      </c>
      <c r="V12" s="6">
        <v>96.865284035000002</v>
      </c>
      <c r="W12" s="6">
        <v>96.795113103000006</v>
      </c>
      <c r="X12" s="6">
        <v>98.415342718000005</v>
      </c>
      <c r="Y12" s="6">
        <v>98.768352019000005</v>
      </c>
      <c r="Z12" s="6">
        <v>99.444599252000003</v>
      </c>
      <c r="AA12" s="6">
        <v>99.909774311000007</v>
      </c>
      <c r="AB12" s="6">
        <v>100.21115504399999</v>
      </c>
      <c r="AC12" s="6">
        <v>100.43445067499999</v>
      </c>
      <c r="AD12" s="19">
        <v>101.59151484900001</v>
      </c>
      <c r="AE12" s="6">
        <v>102.965680054</v>
      </c>
      <c r="AF12" s="6">
        <v>103.839222174</v>
      </c>
      <c r="AG12" s="6">
        <v>104.587380627</v>
      </c>
      <c r="AH12" s="6">
        <v>105.271790643</v>
      </c>
      <c r="AI12" s="6">
        <v>106.44849522</v>
      </c>
      <c r="AJ12" s="6">
        <v>106.05806970899999</v>
      </c>
      <c r="AK12" s="6">
        <v>106.85876831100001</v>
      </c>
      <c r="AL12" s="6">
        <v>107.40594412199999</v>
      </c>
      <c r="AM12" s="6">
        <v>107.945765142</v>
      </c>
      <c r="AN12" s="6">
        <v>108.595742301</v>
      </c>
      <c r="AO12" s="6">
        <v>109.138008012</v>
      </c>
      <c r="AP12" s="6">
        <v>108.899919926</v>
      </c>
      <c r="AQ12" s="6">
        <v>109.99454088</v>
      </c>
      <c r="AR12" s="6">
        <v>110.497567221</v>
      </c>
      <c r="AS12" s="6">
        <v>110.161484301</v>
      </c>
      <c r="AT12" s="6">
        <v>109.64942503100001</v>
      </c>
      <c r="AU12" s="6">
        <v>103.04382730899999</v>
      </c>
      <c r="AV12" s="6">
        <v>108.882454885</v>
      </c>
      <c r="AW12" s="6">
        <v>109.210499328</v>
      </c>
      <c r="AX12" s="6">
        <v>109.961931182</v>
      </c>
      <c r="AY12" s="6">
        <v>112.346769123</v>
      </c>
      <c r="AZ12" s="6">
        <v>113.070169896</v>
      </c>
      <c r="BA12" s="6">
        <v>116.32500722499999</v>
      </c>
      <c r="BB12" s="6">
        <v>115.88746961</v>
      </c>
      <c r="BC12" s="6">
        <v>117.37179095400001</v>
      </c>
      <c r="BD12" s="6">
        <v>117.517850909</v>
      </c>
      <c r="BE12" s="6">
        <v>118.17737893899999</v>
      </c>
      <c r="BF12" s="6"/>
      <c r="BG12" s="6" t="s">
        <v>28</v>
      </c>
      <c r="BI12" s="15">
        <f>(1/COUNT(AD12:AS12)*LN(AS12/AC12))</f>
        <v>5.7776278601731641E-3</v>
      </c>
      <c r="BJ12" s="8">
        <f>AC12*(1+BI12)^COUNT(AD12:BE12)</f>
        <v>118.01518719384498</v>
      </c>
      <c r="BK12" s="8">
        <f t="shared" si="0"/>
        <v>1.0013743294317587</v>
      </c>
    </row>
    <row r="13" spans="1:63" x14ac:dyDescent="0.3">
      <c r="A13" s="2" t="s">
        <v>66</v>
      </c>
      <c r="B13" s="6">
        <v>86.151448191</v>
      </c>
      <c r="C13" s="6">
        <v>83.244320626999993</v>
      </c>
      <c r="D13" s="6">
        <v>81.606790314999998</v>
      </c>
      <c r="E13" s="6">
        <v>81.989384548999993</v>
      </c>
      <c r="F13" s="6">
        <v>83.119324513999999</v>
      </c>
      <c r="G13" s="6">
        <v>84.172887552000006</v>
      </c>
      <c r="H13" s="6">
        <v>85.406636466999998</v>
      </c>
      <c r="I13" s="6">
        <v>87.201137514999999</v>
      </c>
      <c r="J13" s="6">
        <v>88.969113895000007</v>
      </c>
      <c r="K13" s="6">
        <v>90.667693013999994</v>
      </c>
      <c r="L13" s="6">
        <v>92.182292031000003</v>
      </c>
      <c r="M13" s="6">
        <v>92.151961506999996</v>
      </c>
      <c r="N13" s="6">
        <v>92.699118802000001</v>
      </c>
      <c r="O13" s="6">
        <v>93.835767000000004</v>
      </c>
      <c r="P13" s="6">
        <v>94.304878064999997</v>
      </c>
      <c r="Q13" s="6">
        <v>95.142476685000005</v>
      </c>
      <c r="R13" s="6">
        <v>95.598452406999996</v>
      </c>
      <c r="S13" s="6">
        <v>95.353194720999994</v>
      </c>
      <c r="T13" s="6">
        <v>95.116068345000002</v>
      </c>
      <c r="U13" s="6">
        <v>95.068593049</v>
      </c>
      <c r="V13" s="6">
        <v>96.629250102</v>
      </c>
      <c r="W13" s="6">
        <v>97.023597318</v>
      </c>
      <c r="X13" s="6">
        <v>98.324120304000004</v>
      </c>
      <c r="Y13" s="6">
        <v>99.796678470000003</v>
      </c>
      <c r="Z13" s="6">
        <v>98.402705519999998</v>
      </c>
      <c r="AA13" s="6">
        <v>100.343610865</v>
      </c>
      <c r="AB13" s="6">
        <v>101.090937207</v>
      </c>
      <c r="AC13" s="6">
        <v>100.903674724</v>
      </c>
      <c r="AD13" s="6">
        <v>102.54201739200001</v>
      </c>
      <c r="AE13" s="6">
        <v>102.359082301</v>
      </c>
      <c r="AF13" s="6">
        <v>103.46961297999999</v>
      </c>
      <c r="AG13" s="6">
        <v>104.72037483</v>
      </c>
      <c r="AH13" s="6">
        <v>106.889259311</v>
      </c>
      <c r="AI13" s="19">
        <v>108.767917673</v>
      </c>
      <c r="AJ13" s="6">
        <v>109.15042660100001</v>
      </c>
      <c r="AK13" s="6">
        <v>110.815623531</v>
      </c>
      <c r="AL13" s="6">
        <v>111.577514108</v>
      </c>
      <c r="AM13" s="6">
        <v>112.54802300599999</v>
      </c>
      <c r="AN13" s="6">
        <v>113.519233748</v>
      </c>
      <c r="AO13" s="6">
        <v>114.776304439</v>
      </c>
      <c r="AP13" s="6">
        <v>116.528078302</v>
      </c>
      <c r="AQ13" s="6">
        <v>116.72256280000001</v>
      </c>
      <c r="AR13" s="6">
        <v>117.066640914</v>
      </c>
      <c r="AS13" s="6">
        <v>118.419096489</v>
      </c>
      <c r="AT13" s="6">
        <v>119.26706766700001</v>
      </c>
      <c r="AU13" s="6">
        <v>111.23963820199999</v>
      </c>
      <c r="AV13" s="6">
        <v>116.435946719</v>
      </c>
      <c r="AW13" s="6">
        <v>119.58867707500001</v>
      </c>
      <c r="AX13" s="6">
        <v>123.008346672</v>
      </c>
      <c r="AY13" s="6">
        <v>126.27680763399999</v>
      </c>
      <c r="AZ13" s="6">
        <v>127.025681136</v>
      </c>
      <c r="BA13" s="6">
        <v>127.553683127</v>
      </c>
      <c r="BB13" s="6">
        <v>127.040194962</v>
      </c>
      <c r="BC13" s="6">
        <v>125.573947577</v>
      </c>
      <c r="BD13" s="6">
        <v>123.94522133700001</v>
      </c>
      <c r="BE13" s="6">
        <v>121.91646333200001</v>
      </c>
      <c r="BF13" s="6"/>
      <c r="BG13" s="6" t="str">
        <f>BG11</f>
        <v>Q2-2017</v>
      </c>
      <c r="BI13" s="15">
        <f>(1/COUNT(AI13:AS13)*LN(AS13/AH13))</f>
        <v>9.3124235042955604E-3</v>
      </c>
      <c r="BJ13" s="8">
        <f>AH13*(1+BI13)^COUNT(AI13:BE13)</f>
        <v>132.28886910169297</v>
      </c>
      <c r="BK13" s="8">
        <f t="shared" si="0"/>
        <v>0.9215927550055667</v>
      </c>
    </row>
    <row r="14" spans="1:63" x14ac:dyDescent="0.3">
      <c r="A14" s="2" t="s">
        <v>67</v>
      </c>
      <c r="B14" s="6">
        <v>96.604773281000007</v>
      </c>
      <c r="C14" s="6">
        <v>96.182794427000005</v>
      </c>
      <c r="D14" s="6">
        <v>97.072166898999996</v>
      </c>
      <c r="E14" s="6">
        <v>96.322823284999998</v>
      </c>
      <c r="F14" s="6">
        <v>97.287887030999997</v>
      </c>
      <c r="G14" s="6">
        <v>99.974927265000005</v>
      </c>
      <c r="H14" s="6">
        <v>99.564302103000003</v>
      </c>
      <c r="I14" s="6">
        <v>101.655273553</v>
      </c>
      <c r="J14" s="6">
        <v>102.22295810999999</v>
      </c>
      <c r="K14" s="6">
        <v>102.045083615</v>
      </c>
      <c r="L14" s="6">
        <v>102.16997421799999</v>
      </c>
      <c r="M14" s="6">
        <v>102.198358445</v>
      </c>
      <c r="N14" s="6">
        <v>101.751779928</v>
      </c>
      <c r="O14" s="6">
        <v>100.67507155200001</v>
      </c>
      <c r="P14" s="6">
        <v>100.287153772</v>
      </c>
      <c r="Q14" s="6">
        <v>100.209570215</v>
      </c>
      <c r="R14" s="6">
        <v>99.350474253000002</v>
      </c>
      <c r="S14" s="6">
        <v>99.808406461999994</v>
      </c>
      <c r="T14" s="6">
        <v>100.156586324</v>
      </c>
      <c r="U14" s="6">
        <v>99.976819547000005</v>
      </c>
      <c r="V14" s="6">
        <v>99.204768549999997</v>
      </c>
      <c r="W14" s="6">
        <v>99.365612507999998</v>
      </c>
      <c r="X14" s="6">
        <v>99.749745724999997</v>
      </c>
      <c r="Y14" s="6">
        <v>99.511318211000003</v>
      </c>
      <c r="Z14" s="6">
        <v>98.737374931999994</v>
      </c>
      <c r="AA14" s="6">
        <v>100.23984672500001</v>
      </c>
      <c r="AB14" s="6">
        <v>100.230385316</v>
      </c>
      <c r="AC14" s="6">
        <v>100.792393027</v>
      </c>
      <c r="AD14" s="19">
        <v>102.035622206</v>
      </c>
      <c r="AE14" s="6">
        <v>102.194573882</v>
      </c>
      <c r="AF14" s="6">
        <v>103.34886581400001</v>
      </c>
      <c r="AG14" s="6">
        <v>103.66676916500001</v>
      </c>
      <c r="AH14" s="6">
        <v>104.72455472199999</v>
      </c>
      <c r="AI14" s="6">
        <v>106.05861342999999</v>
      </c>
      <c r="AJ14" s="6">
        <v>106.454100338</v>
      </c>
      <c r="AK14" s="6">
        <v>107.14289093399999</v>
      </c>
      <c r="AL14" s="6">
        <v>107.438086903</v>
      </c>
      <c r="AM14" s="6">
        <v>107.311304019</v>
      </c>
      <c r="AN14" s="6">
        <v>107.21101308</v>
      </c>
      <c r="AO14" s="6">
        <v>107.252643281</v>
      </c>
      <c r="AP14" s="6">
        <v>107.93764931299999</v>
      </c>
      <c r="AQ14" s="6">
        <v>108.885682522</v>
      </c>
      <c r="AR14" s="6">
        <v>108.92352816</v>
      </c>
      <c r="AS14" s="6">
        <v>108.719161719</v>
      </c>
      <c r="AT14" s="6">
        <v>108.412612059</v>
      </c>
      <c r="AU14" s="6">
        <v>101.63067388899999</v>
      </c>
      <c r="AV14" s="6">
        <v>106.664143624</v>
      </c>
      <c r="AW14" s="6">
        <v>107.52323958700001</v>
      </c>
      <c r="AX14" s="6">
        <v>107.265889254</v>
      </c>
      <c r="AY14" s="6">
        <v>108.838375476</v>
      </c>
      <c r="AZ14" s="6">
        <v>109.962390898</v>
      </c>
      <c r="BA14" s="6">
        <v>111.09208316599999</v>
      </c>
      <c r="BB14" s="6">
        <v>111.003145919</v>
      </c>
      <c r="BC14" s="6">
        <v>112.08553114</v>
      </c>
      <c r="BD14" s="6">
        <v>111.830073089</v>
      </c>
      <c r="BE14" s="6">
        <v>111.398632826</v>
      </c>
      <c r="BF14" s="6"/>
      <c r="BG14" s="6" t="str">
        <f>BG12</f>
        <v>Q1-2016</v>
      </c>
      <c r="BI14" s="15">
        <f>(1/COUNT(AD14:AS14)*LN(AS14/AC14))</f>
        <v>4.7315732854701807E-3</v>
      </c>
      <c r="BJ14" s="8">
        <f>AC14*(1+BI14)^COUNT(AD14:BE14)</f>
        <v>115.03477741609835</v>
      </c>
      <c r="BK14" s="8">
        <f t="shared" si="0"/>
        <v>0.96839091036838487</v>
      </c>
    </row>
    <row r="15" spans="1:63" x14ac:dyDescent="0.3">
      <c r="A15" s="2" t="s">
        <v>68</v>
      </c>
      <c r="B15" s="6">
        <v>93.005427818000001</v>
      </c>
      <c r="C15" s="6">
        <v>92.993448194999999</v>
      </c>
      <c r="D15" s="6">
        <v>93.163794378999995</v>
      </c>
      <c r="E15" s="6">
        <v>93.821827130000003</v>
      </c>
      <c r="F15" s="6">
        <v>94.140566055999997</v>
      </c>
      <c r="G15" s="6">
        <v>94.600815424000004</v>
      </c>
      <c r="H15" s="6">
        <v>95.20509629</v>
      </c>
      <c r="I15" s="6">
        <v>95.834790149</v>
      </c>
      <c r="J15" s="6">
        <v>96.826283329000006</v>
      </c>
      <c r="K15" s="6">
        <v>96.736095724999998</v>
      </c>
      <c r="L15" s="6">
        <v>97.225530470999999</v>
      </c>
      <c r="M15" s="6">
        <v>97.393355596999996</v>
      </c>
      <c r="N15" s="6">
        <v>97.415419448999998</v>
      </c>
      <c r="O15" s="6">
        <v>97.274994719000006</v>
      </c>
      <c r="P15" s="6">
        <v>97.509637063</v>
      </c>
      <c r="Q15" s="6">
        <v>97.387835034000005</v>
      </c>
      <c r="R15" s="6">
        <v>97.458351030000003</v>
      </c>
      <c r="S15" s="6">
        <v>98.109096636999993</v>
      </c>
      <c r="T15" s="6">
        <v>98.027889149999993</v>
      </c>
      <c r="U15" s="6">
        <v>98.659938448999995</v>
      </c>
      <c r="V15" s="6">
        <v>98.665955862999994</v>
      </c>
      <c r="W15" s="6">
        <v>98.762142479000005</v>
      </c>
      <c r="X15" s="6">
        <v>99.328368260999994</v>
      </c>
      <c r="Y15" s="6">
        <v>99.283173249000001</v>
      </c>
      <c r="Z15" s="6">
        <v>99.800450036000001</v>
      </c>
      <c r="AA15" s="6">
        <v>99.919896625999996</v>
      </c>
      <c r="AB15" s="6">
        <v>100.149073613</v>
      </c>
      <c r="AC15" s="6">
        <v>100.346525762</v>
      </c>
      <c r="AD15" s="6">
        <v>100.96503128000001</v>
      </c>
      <c r="AE15" s="6">
        <v>100.665687932</v>
      </c>
      <c r="AF15" s="6">
        <v>100.962013372</v>
      </c>
      <c r="AG15" s="6">
        <v>101.55370735299999</v>
      </c>
      <c r="AH15" s="6">
        <v>102.29694079799999</v>
      </c>
      <c r="AI15" s="19">
        <v>103.123553152</v>
      </c>
      <c r="AJ15" s="6">
        <v>104.000237016</v>
      </c>
      <c r="AK15" s="6">
        <v>104.625146387</v>
      </c>
      <c r="AL15" s="6">
        <v>104.693306943</v>
      </c>
      <c r="AM15" s="6">
        <v>105.162407613</v>
      </c>
      <c r="AN15" s="6">
        <v>105.561102699</v>
      </c>
      <c r="AO15" s="6">
        <v>106.18135639499999</v>
      </c>
      <c r="AP15" s="6">
        <v>106.884179317</v>
      </c>
      <c r="AQ15" s="6">
        <v>107.629952221</v>
      </c>
      <c r="AR15" s="6">
        <v>107.651924064</v>
      </c>
      <c r="AS15" s="6">
        <v>107.37587749399999</v>
      </c>
      <c r="AT15" s="6">
        <v>101.381889019</v>
      </c>
      <c r="AU15" s="6">
        <v>87.62013666</v>
      </c>
      <c r="AV15" s="6">
        <v>103.762963203</v>
      </c>
      <c r="AW15" s="6">
        <v>102.814493613</v>
      </c>
      <c r="AX15" s="6">
        <v>102.87317720199999</v>
      </c>
      <c r="AY15" s="6">
        <v>103.969873918</v>
      </c>
      <c r="AZ15" s="6">
        <v>107.44666951799999</v>
      </c>
      <c r="BA15" s="6">
        <v>108.069297056</v>
      </c>
      <c r="BB15" s="6">
        <v>107.82401842500001</v>
      </c>
      <c r="BC15" s="6">
        <v>108.365383271</v>
      </c>
      <c r="BD15" s="6">
        <v>108.54789309500001</v>
      </c>
      <c r="BE15" s="6">
        <v>108.62943181599999</v>
      </c>
      <c r="BF15" s="6"/>
      <c r="BG15" s="6" t="str">
        <f>BG13</f>
        <v>Q2-2017</v>
      </c>
      <c r="BI15" s="15">
        <f>(1/COUNT(AI15:AS15)*LN(AS15/AH15))</f>
        <v>4.4050712928132476E-3</v>
      </c>
      <c r="BJ15" s="8">
        <f>AH15*(1+BI15)^COUNT(AI15:BE15)</f>
        <v>113.17937026572829</v>
      </c>
      <c r="BK15" s="8">
        <f t="shared" si="0"/>
        <v>0.95979887112778839</v>
      </c>
    </row>
    <row r="16" spans="1:63" x14ac:dyDescent="0.3">
      <c r="A16" s="2" t="s">
        <v>69</v>
      </c>
      <c r="B16" s="6">
        <v>87.697518033999998</v>
      </c>
      <c r="C16" s="6">
        <v>87.837511027999994</v>
      </c>
      <c r="D16" s="6">
        <v>88.327499063999994</v>
      </c>
      <c r="E16" s="6">
        <v>88.977480225999997</v>
      </c>
      <c r="F16" s="6">
        <v>89.700000364000005</v>
      </c>
      <c r="G16" s="6">
        <v>91.719993880999994</v>
      </c>
      <c r="H16" s="6">
        <v>92.469999496</v>
      </c>
      <c r="I16" s="6">
        <v>93.220001146000001</v>
      </c>
      <c r="J16" s="6">
        <v>95.027508955000002</v>
      </c>
      <c r="K16" s="6">
        <v>95.117506245000001</v>
      </c>
      <c r="L16" s="6">
        <v>95.957489323000004</v>
      </c>
      <c r="M16" s="6">
        <v>95.647498510999995</v>
      </c>
      <c r="N16" s="6">
        <v>95.847506440999993</v>
      </c>
      <c r="O16" s="6">
        <v>96.047491901000001</v>
      </c>
      <c r="P16" s="6">
        <v>96.317491700999994</v>
      </c>
      <c r="Q16" s="6">
        <v>95.887502740000002</v>
      </c>
      <c r="R16" s="6">
        <v>95.450003319999993</v>
      </c>
      <c r="S16" s="6">
        <v>96.469996839000004</v>
      </c>
      <c r="T16" s="6">
        <v>97.009995118999996</v>
      </c>
      <c r="U16" s="6">
        <v>97.290002255999994</v>
      </c>
      <c r="V16" s="6">
        <v>98.237509670999998</v>
      </c>
      <c r="W16" s="6">
        <v>98.237509670999998</v>
      </c>
      <c r="X16" s="6">
        <v>98.737493146999995</v>
      </c>
      <c r="Y16" s="19">
        <v>99.537478605000004</v>
      </c>
      <c r="Z16" s="6">
        <v>99.027524803000006</v>
      </c>
      <c r="AA16" s="6">
        <v>99.757502529000007</v>
      </c>
      <c r="AB16" s="6">
        <v>100.20749030100001</v>
      </c>
      <c r="AC16" s="6">
        <v>100.64748131100001</v>
      </c>
      <c r="AD16" s="6">
        <v>101.49248590099999</v>
      </c>
      <c r="AE16" s="6">
        <v>101.942496144</v>
      </c>
      <c r="AF16" s="6">
        <v>102.202499183</v>
      </c>
      <c r="AG16" s="6">
        <v>102.57251021899999</v>
      </c>
      <c r="AH16" s="6">
        <v>103.80752994300001</v>
      </c>
      <c r="AI16" s="6">
        <v>104.687506676</v>
      </c>
      <c r="AJ16" s="6">
        <v>105.45749524</v>
      </c>
      <c r="AK16" s="6">
        <v>106.417472502</v>
      </c>
      <c r="AL16" s="6">
        <v>105.799997007</v>
      </c>
      <c r="AM16" s="6">
        <v>106.549998657</v>
      </c>
      <c r="AN16" s="6">
        <v>105.70999575099999</v>
      </c>
      <c r="AO16" s="6">
        <v>106.550003944</v>
      </c>
      <c r="AP16" s="6">
        <v>107.31250452</v>
      </c>
      <c r="AQ16" s="6">
        <v>107.13249407799999</v>
      </c>
      <c r="AR16" s="6">
        <v>107.252500158</v>
      </c>
      <c r="AS16" s="6">
        <v>107.532508616</v>
      </c>
      <c r="AT16" s="6">
        <v>106.002573191</v>
      </c>
      <c r="AU16" s="6">
        <v>95.952327699999998</v>
      </c>
      <c r="AV16" s="6">
        <v>104.592542068</v>
      </c>
      <c r="AW16" s="6">
        <v>105.242554953</v>
      </c>
      <c r="AX16" s="6">
        <v>103.697543095</v>
      </c>
      <c r="AY16" s="6">
        <v>105.69749946899999</v>
      </c>
      <c r="AZ16" s="6">
        <v>106.527475211</v>
      </c>
      <c r="BA16" s="6">
        <v>106.497482283</v>
      </c>
      <c r="BB16" s="6">
        <v>107.347508386</v>
      </c>
      <c r="BC16" s="6">
        <v>107.457504486</v>
      </c>
      <c r="BD16" s="6">
        <v>107.967492654</v>
      </c>
      <c r="BE16" s="6">
        <v>107.49749814099999</v>
      </c>
      <c r="BF16" s="6"/>
      <c r="BG16" s="6" t="str">
        <f>BG9</f>
        <v>Q4-2014</v>
      </c>
      <c r="BI16" s="15">
        <f>(1/COUNT(Y16:AS16)*LN(AS16/X16))</f>
        <v>4.063260166584399E-3</v>
      </c>
      <c r="BJ16" s="8">
        <f>X16*(1+BI16)^COUNT(Y16:BE16)</f>
        <v>112.87495904475811</v>
      </c>
      <c r="BK16" s="8">
        <f t="shared" si="0"/>
        <v>0.95235913306842657</v>
      </c>
    </row>
    <row r="17" spans="1:66" x14ac:dyDescent="0.3">
      <c r="A17" s="2" t="s">
        <v>70</v>
      </c>
      <c r="B17" s="6">
        <v>133.27402291499999</v>
      </c>
      <c r="C17" s="6">
        <v>136.97483183</v>
      </c>
      <c r="D17" s="6">
        <v>135.98116586899999</v>
      </c>
      <c r="E17" s="6">
        <v>136.15551689599999</v>
      </c>
      <c r="F17" s="6">
        <v>128.439767754</v>
      </c>
      <c r="G17" s="6">
        <v>123.775450748</v>
      </c>
      <c r="H17" s="6">
        <v>119.707244304</v>
      </c>
      <c r="I17" s="6">
        <v>118.81426341700001</v>
      </c>
      <c r="J17" s="6">
        <v>114.155484976</v>
      </c>
      <c r="K17" s="6">
        <v>112.13725163399999</v>
      </c>
      <c r="L17" s="6">
        <v>109.860876776</v>
      </c>
      <c r="M17" s="6">
        <v>104.935431106</v>
      </c>
      <c r="N17" s="6">
        <v>104.680729517</v>
      </c>
      <c r="O17" s="19">
        <v>102.824246104</v>
      </c>
      <c r="P17" s="6">
        <v>101.273412759</v>
      </c>
      <c r="Q17" s="6">
        <v>100.397714084</v>
      </c>
      <c r="R17" s="6">
        <v>99.537054804999997</v>
      </c>
      <c r="S17" s="6">
        <v>99.550512724000001</v>
      </c>
      <c r="T17" s="6">
        <v>99.668155127000006</v>
      </c>
      <c r="U17" s="6">
        <v>100.277466738</v>
      </c>
      <c r="V17" s="6">
        <v>100.112849912</v>
      </c>
      <c r="W17" s="6">
        <v>100.043018972</v>
      </c>
      <c r="X17" s="6">
        <v>101.09373715</v>
      </c>
      <c r="Y17" s="6">
        <v>100.081152825</v>
      </c>
      <c r="Z17" s="6">
        <v>100.651473465</v>
      </c>
      <c r="AA17" s="6">
        <v>100.54375471</v>
      </c>
      <c r="AB17" s="6">
        <v>98.604176938999998</v>
      </c>
      <c r="AC17" s="6">
        <v>100.328926053</v>
      </c>
      <c r="AD17" s="6">
        <v>99.423686752999998</v>
      </c>
      <c r="AE17" s="6">
        <v>99.133439073000005</v>
      </c>
      <c r="AF17" s="6">
        <v>99.500936886999995</v>
      </c>
      <c r="AG17" s="6">
        <v>100.15750592400001</v>
      </c>
      <c r="AH17" s="6">
        <v>99.972441836000002</v>
      </c>
      <c r="AI17" s="6">
        <v>100.461200322</v>
      </c>
      <c r="AJ17" s="6">
        <v>101.473999463</v>
      </c>
      <c r="AK17" s="6">
        <v>100.524522163</v>
      </c>
      <c r="AL17" s="6">
        <v>101.801865088</v>
      </c>
      <c r="AM17" s="6">
        <v>102.130866892</v>
      </c>
      <c r="AN17" s="6">
        <v>102.00445481200001</v>
      </c>
      <c r="AO17" s="6">
        <v>102.696547693</v>
      </c>
      <c r="AP17" s="6">
        <v>103.508149653</v>
      </c>
      <c r="AQ17" s="6">
        <v>104.599204485</v>
      </c>
      <c r="AR17" s="6">
        <v>104.168031578</v>
      </c>
      <c r="AS17" s="6">
        <v>103.85724649799999</v>
      </c>
      <c r="AT17" s="6">
        <v>101.90214231</v>
      </c>
      <c r="AU17" s="6">
        <v>88.289681134999995</v>
      </c>
      <c r="AV17" s="6">
        <v>92.960780814000003</v>
      </c>
      <c r="AW17" s="6">
        <v>96.738466670999998</v>
      </c>
      <c r="AX17" s="6">
        <v>99.915546930999994</v>
      </c>
      <c r="AY17" s="6">
        <v>101.210710603</v>
      </c>
      <c r="AZ17" s="6">
        <v>104.489145636</v>
      </c>
      <c r="BA17" s="6">
        <v>105.037957335</v>
      </c>
      <c r="BB17" s="6">
        <v>107.38344834999999</v>
      </c>
      <c r="BC17" s="6">
        <v>108.575527392</v>
      </c>
      <c r="BD17" s="6">
        <v>109.056861477</v>
      </c>
      <c r="BE17" s="6">
        <v>110.54654022</v>
      </c>
      <c r="BF17" s="6"/>
      <c r="BG17" s="6" t="s">
        <v>13</v>
      </c>
      <c r="BI17" s="15">
        <f>(1/COUNT(O17:AS17)*LN(AS17/N17))</f>
        <v>-2.5476516975337288E-4</v>
      </c>
      <c r="BJ17" s="8">
        <f>N17*(1+BI17)^COUNT(O17:BE17)</f>
        <v>103.54007632801303</v>
      </c>
      <c r="BK17" s="8">
        <f t="shared" si="0"/>
        <v>1.067669101090776</v>
      </c>
    </row>
    <row r="18" spans="1:66" x14ac:dyDescent="0.3">
      <c r="A18" s="2" t="s">
        <v>71</v>
      </c>
      <c r="B18" s="6">
        <v>89.318400242999999</v>
      </c>
      <c r="C18" s="6">
        <v>89.362283860999995</v>
      </c>
      <c r="D18" s="6">
        <v>89.344323152000001</v>
      </c>
      <c r="E18" s="6">
        <v>89.307898375999997</v>
      </c>
      <c r="F18" s="6">
        <v>89.349013528</v>
      </c>
      <c r="G18" s="6">
        <v>90.056104907999995</v>
      </c>
      <c r="H18" s="6">
        <v>90.793683732999995</v>
      </c>
      <c r="I18" s="6">
        <v>90.755291287999995</v>
      </c>
      <c r="J18" s="6">
        <v>91.594079281000006</v>
      </c>
      <c r="K18" s="6">
        <v>91.522442364</v>
      </c>
      <c r="L18" s="6">
        <v>91.724792058999995</v>
      </c>
      <c r="M18" s="6">
        <v>92.892421186999997</v>
      </c>
      <c r="N18" s="6">
        <v>91.241134188000004</v>
      </c>
      <c r="O18" s="6">
        <v>90.663542952</v>
      </c>
      <c r="P18" s="6">
        <v>90.977123204999998</v>
      </c>
      <c r="Q18" s="6">
        <v>90.857678769000003</v>
      </c>
      <c r="R18" s="6">
        <v>91.032149325999995</v>
      </c>
      <c r="S18" s="6">
        <v>91.917955481000007</v>
      </c>
      <c r="T18" s="6">
        <v>93.345248413999997</v>
      </c>
      <c r="U18" s="6">
        <v>94.171635510000002</v>
      </c>
      <c r="V18" s="6">
        <v>94.897797272999995</v>
      </c>
      <c r="W18" s="6">
        <v>96.156762899</v>
      </c>
      <c r="X18" s="6">
        <v>97.069246999000001</v>
      </c>
      <c r="Y18" s="6">
        <v>97.617334623999994</v>
      </c>
      <c r="Z18" s="6">
        <v>99.234175957999994</v>
      </c>
      <c r="AA18" s="6">
        <v>99.349673612999993</v>
      </c>
      <c r="AB18" s="6">
        <v>100.100499891</v>
      </c>
      <c r="AC18" s="6">
        <v>101.128287167</v>
      </c>
      <c r="AD18" s="19">
        <v>100.613077936</v>
      </c>
      <c r="AE18" s="6">
        <v>101.917597411</v>
      </c>
      <c r="AF18" s="6">
        <v>102.46577655500001</v>
      </c>
      <c r="AG18" s="6">
        <v>103.375526509</v>
      </c>
      <c r="AH18" s="6">
        <v>104.809534688</v>
      </c>
      <c r="AI18" s="6">
        <v>106.083440878</v>
      </c>
      <c r="AJ18" s="6">
        <v>107.069541005</v>
      </c>
      <c r="AK18" s="6">
        <v>108.64188096399999</v>
      </c>
      <c r="AL18" s="6">
        <v>110.539527116</v>
      </c>
      <c r="AM18" s="6">
        <v>111.510366361</v>
      </c>
      <c r="AN18" s="6">
        <v>113.22234225299999</v>
      </c>
      <c r="AO18" s="6">
        <v>114.38915914499999</v>
      </c>
      <c r="AP18" s="6">
        <v>116.61889537499999</v>
      </c>
      <c r="AQ18" s="6">
        <v>116.97542117</v>
      </c>
      <c r="AR18" s="6">
        <v>118.616252062</v>
      </c>
      <c r="AS18" s="6">
        <v>119.312669976</v>
      </c>
      <c r="AT18" s="6">
        <v>118.616560941</v>
      </c>
      <c r="AU18" s="6">
        <v>101.535022868</v>
      </c>
      <c r="AV18" s="6">
        <v>113.586406969</v>
      </c>
      <c r="AW18" s="6">
        <v>115.39649180399999</v>
      </c>
      <c r="AX18" s="6">
        <v>116.662904832</v>
      </c>
      <c r="AY18" s="6">
        <v>119.36803929600001</v>
      </c>
      <c r="AZ18" s="6">
        <v>121.225577011</v>
      </c>
      <c r="BA18" s="6">
        <v>124.19611813</v>
      </c>
      <c r="BB18" s="6">
        <v>125.84440786499999</v>
      </c>
      <c r="BC18" s="6">
        <v>126.68695959900001</v>
      </c>
      <c r="BD18" s="6">
        <v>125.776763487</v>
      </c>
      <c r="BE18" s="6">
        <v>125.25879723</v>
      </c>
      <c r="BF18" s="6"/>
      <c r="BG18" s="6" t="s">
        <v>28</v>
      </c>
      <c r="BI18" s="15">
        <f>(1/COUNT(AD18:AS18)*LN(AS18/AC18))</f>
        <v>1.0334852830340923E-2</v>
      </c>
      <c r="BJ18" s="8">
        <f>AC18*(1+BI18)^COUNT(AD18:BE18)</f>
        <v>134.86586001995326</v>
      </c>
      <c r="BK18" s="8">
        <f t="shared" si="0"/>
        <v>0.92876579151660843</v>
      </c>
    </row>
    <row r="19" spans="1:66" x14ac:dyDescent="0.3">
      <c r="A19" s="2" t="s">
        <v>72</v>
      </c>
      <c r="B19" s="6">
        <v>89.605233142000003</v>
      </c>
      <c r="C19" s="6">
        <v>89.641450653000007</v>
      </c>
      <c r="D19" s="6">
        <v>90.539508822000002</v>
      </c>
      <c r="E19" s="6">
        <v>90.417893203000006</v>
      </c>
      <c r="F19" s="6">
        <v>85.091285753999998</v>
      </c>
      <c r="G19" s="6">
        <v>88.457598704999995</v>
      </c>
      <c r="H19" s="6">
        <v>86.567951792000002</v>
      </c>
      <c r="I19" s="6">
        <v>89.883478534999995</v>
      </c>
      <c r="J19" s="6">
        <v>86.364126206999998</v>
      </c>
      <c r="K19" s="6">
        <v>88.596191891000004</v>
      </c>
      <c r="L19" s="6">
        <v>90.107144902000002</v>
      </c>
      <c r="M19" s="6">
        <v>91.393084717999997</v>
      </c>
      <c r="N19" s="6">
        <v>88.602404539000005</v>
      </c>
      <c r="O19" s="6">
        <v>89.697208957000001</v>
      </c>
      <c r="P19" s="6">
        <v>90.321276186999995</v>
      </c>
      <c r="Q19" s="6">
        <v>91.631102772000006</v>
      </c>
      <c r="R19" s="6">
        <v>92.414049813999995</v>
      </c>
      <c r="S19" s="6">
        <v>93.739895976</v>
      </c>
      <c r="T19" s="6">
        <v>93.748514158999996</v>
      </c>
      <c r="U19" s="6">
        <v>96.749861502000002</v>
      </c>
      <c r="V19" s="6">
        <v>94.246503136000001</v>
      </c>
      <c r="W19" s="6">
        <v>94.102627216000002</v>
      </c>
      <c r="X19" s="6">
        <v>97.582729719</v>
      </c>
      <c r="Y19" s="6">
        <v>97.075395924000006</v>
      </c>
      <c r="Z19" s="6">
        <v>95.668423770999993</v>
      </c>
      <c r="AA19" s="6">
        <v>101.313431884</v>
      </c>
      <c r="AB19" s="6">
        <v>101.030588501</v>
      </c>
      <c r="AC19" s="6">
        <v>101.987555843</v>
      </c>
      <c r="AD19" s="6">
        <v>99.277823694000006</v>
      </c>
      <c r="AE19" s="6">
        <v>105.867539869</v>
      </c>
      <c r="AF19" s="6">
        <v>108.598246476</v>
      </c>
      <c r="AG19" s="6">
        <v>111.471138461</v>
      </c>
      <c r="AH19" s="6">
        <v>107.199787988</v>
      </c>
      <c r="AI19" s="19">
        <v>110.465025591</v>
      </c>
      <c r="AJ19" s="6">
        <v>111.29746473599999</v>
      </c>
      <c r="AK19" s="6">
        <v>114.090011218</v>
      </c>
      <c r="AL19" s="6">
        <v>114.040900744</v>
      </c>
      <c r="AM19" s="6">
        <v>116.817621809</v>
      </c>
      <c r="AN19" s="6">
        <v>115.387071048</v>
      </c>
      <c r="AO19" s="6">
        <v>118.468288874</v>
      </c>
      <c r="AP19" s="6">
        <v>117.734699179</v>
      </c>
      <c r="AQ19" s="6">
        <v>118.23450606999999</v>
      </c>
      <c r="AR19" s="6">
        <v>116.937080432</v>
      </c>
      <c r="AS19" s="6">
        <v>120.196430706</v>
      </c>
      <c r="AT19" s="6">
        <v>112.921994222</v>
      </c>
      <c r="AU19" s="6">
        <v>105.391598422</v>
      </c>
      <c r="AV19" s="6">
        <v>108.701275661</v>
      </c>
      <c r="AW19" s="6">
        <v>111.82635473400001</v>
      </c>
      <c r="AX19" s="6">
        <v>109.157173508</v>
      </c>
      <c r="AY19" s="6">
        <v>112.888379203</v>
      </c>
      <c r="AZ19" s="6">
        <v>115.87166863900001</v>
      </c>
      <c r="BA19" s="6">
        <v>119.94075615200001</v>
      </c>
      <c r="BB19" s="6">
        <v>118.175209314</v>
      </c>
      <c r="BC19" s="6">
        <v>121.981241145</v>
      </c>
      <c r="BD19" s="6">
        <v>122.268780455</v>
      </c>
      <c r="BE19" s="6">
        <v>124.939707703</v>
      </c>
      <c r="BF19" s="6"/>
      <c r="BG19" s="6" t="s">
        <v>33</v>
      </c>
      <c r="BI19" s="15">
        <f>(1/COUNT(AI19:AS19)*LN(AS19/AH19))</f>
        <v>1.0403005102156717E-2</v>
      </c>
      <c r="BJ19" s="8">
        <f>AH19*(1+BI19)^COUNT(AI19:BE19)</f>
        <v>136.00986147901963</v>
      </c>
      <c r="BK19" s="8">
        <f t="shared" si="0"/>
        <v>0.91860771229645521</v>
      </c>
    </row>
    <row r="20" spans="1:66" x14ac:dyDescent="0.3">
      <c r="A20" s="2" t="s">
        <v>73</v>
      </c>
      <c r="B20" s="6">
        <v>72.268754326999996</v>
      </c>
      <c r="C20" s="6">
        <v>72.291666540999998</v>
      </c>
      <c r="D20" s="6">
        <v>71.484149395000003</v>
      </c>
      <c r="E20" s="6">
        <v>68.970733315999993</v>
      </c>
      <c r="F20" s="6">
        <v>71.965026829999999</v>
      </c>
      <c r="G20" s="6">
        <v>72.454867515000004</v>
      </c>
      <c r="H20" s="6">
        <v>72.534880504</v>
      </c>
      <c r="I20" s="6">
        <v>71.241338733999996</v>
      </c>
      <c r="J20" s="6">
        <v>73.634808587999999</v>
      </c>
      <c r="K20" s="6">
        <v>74.50104614</v>
      </c>
      <c r="L20" s="6">
        <v>73.443585632999998</v>
      </c>
      <c r="M20" s="6">
        <v>73.327474817999999</v>
      </c>
      <c r="N20" s="6">
        <v>73.316397383999998</v>
      </c>
      <c r="O20" s="6">
        <v>74.259325228999998</v>
      </c>
      <c r="P20" s="6">
        <v>73.518787060999998</v>
      </c>
      <c r="Q20" s="6">
        <v>73.551344076999996</v>
      </c>
      <c r="R20" s="6">
        <v>72.961255707000007</v>
      </c>
      <c r="S20" s="6">
        <v>74.177995723999999</v>
      </c>
      <c r="T20" s="6">
        <v>76.492204353000005</v>
      </c>
      <c r="U20" s="6">
        <v>75.607331131999999</v>
      </c>
      <c r="V20" s="6">
        <v>78.485605579999998</v>
      </c>
      <c r="W20" s="6">
        <v>80.916145947000004</v>
      </c>
      <c r="X20" s="6">
        <v>82.334729955</v>
      </c>
      <c r="Y20" s="6">
        <v>82.135395388999996</v>
      </c>
      <c r="Z20" s="6">
        <v>99.404192706000003</v>
      </c>
      <c r="AA20" s="6">
        <v>96.822071790999999</v>
      </c>
      <c r="AB20" s="6">
        <v>100.24626320599999</v>
      </c>
      <c r="AC20" s="6">
        <v>101.373921041</v>
      </c>
      <c r="AD20" s="6">
        <v>97.780549897</v>
      </c>
      <c r="AE20" s="6">
        <v>99.113983564999998</v>
      </c>
      <c r="AF20" s="6">
        <v>99.516046571000004</v>
      </c>
      <c r="AG20" s="6">
        <v>110.414676981</v>
      </c>
      <c r="AH20" s="6">
        <v>105.685391182</v>
      </c>
      <c r="AI20" s="19">
        <v>107.540732263</v>
      </c>
      <c r="AJ20" s="6">
        <v>113.205230566</v>
      </c>
      <c r="AK20" s="6">
        <v>119.016056041</v>
      </c>
      <c r="AL20" s="6">
        <v>118.73362407</v>
      </c>
      <c r="AM20" s="6">
        <v>121.31693866800001</v>
      </c>
      <c r="AN20" s="6">
        <v>121.731706444</v>
      </c>
      <c r="AO20" s="6">
        <v>122.97125816800001</v>
      </c>
      <c r="AP20" s="6">
        <v>124.912575608</v>
      </c>
      <c r="AQ20" s="6">
        <v>126.959759424</v>
      </c>
      <c r="AR20" s="6">
        <v>129.24231561600001</v>
      </c>
      <c r="AS20" s="6">
        <v>130.88398575900001</v>
      </c>
      <c r="AT20" s="6">
        <v>134.390145023</v>
      </c>
      <c r="AU20" s="6">
        <v>126.879744613</v>
      </c>
      <c r="AV20" s="6">
        <v>143.222125578</v>
      </c>
      <c r="AW20" s="6">
        <v>136.40519296799999</v>
      </c>
      <c r="AX20" s="6">
        <v>148.855530767</v>
      </c>
      <c r="AY20" s="6">
        <v>151.70346885500001</v>
      </c>
      <c r="AZ20" s="6">
        <v>157.423866379</v>
      </c>
      <c r="BA20" s="6">
        <v>155.43568481599999</v>
      </c>
      <c r="BB20" s="6">
        <v>166.60904640999999</v>
      </c>
      <c r="BC20" s="6">
        <v>170.40947291500001</v>
      </c>
      <c r="BD20" s="6">
        <v>175.25696613299999</v>
      </c>
      <c r="BE20" s="6">
        <v>175.79071408999999</v>
      </c>
      <c r="BF20" s="6"/>
      <c r="BG20" s="6" t="s">
        <v>33</v>
      </c>
      <c r="BI20" s="15">
        <f>(1/COUNT(AI20:AS20)*LN(AS20/AH20))</f>
        <v>1.9440422982065667E-2</v>
      </c>
      <c r="BJ20" s="8">
        <f>AH20*(1+BI20)^COUNT(AI20:BE20)</f>
        <v>164.56501587388843</v>
      </c>
      <c r="BK20" s="8">
        <f t="shared" si="0"/>
        <v>1.0682143659543908</v>
      </c>
    </row>
    <row r="21" spans="1:66" x14ac:dyDescent="0.3">
      <c r="A21" s="2" t="s">
        <v>74</v>
      </c>
      <c r="B21" s="6">
        <v>77.187555219999993</v>
      </c>
      <c r="C21" s="6">
        <v>78.103818872000005</v>
      </c>
      <c r="D21" s="6">
        <v>78.777973001999996</v>
      </c>
      <c r="E21" s="6">
        <v>79.887046952999995</v>
      </c>
      <c r="F21" s="6">
        <v>81.145705985000006</v>
      </c>
      <c r="G21" s="6">
        <v>82.321839890000007</v>
      </c>
      <c r="H21" s="6">
        <v>83.312906596999994</v>
      </c>
      <c r="I21" s="6">
        <v>84.629106206000003</v>
      </c>
      <c r="J21" s="6">
        <v>85.734848408999994</v>
      </c>
      <c r="K21" s="6">
        <v>86.718428434000003</v>
      </c>
      <c r="L21" s="6">
        <v>88.486296827000004</v>
      </c>
      <c r="M21" s="6">
        <v>89.100441161999996</v>
      </c>
      <c r="N21" s="6">
        <v>89.425566262999993</v>
      </c>
      <c r="O21" s="6">
        <v>89.379544859000006</v>
      </c>
      <c r="P21" s="6">
        <v>90.221886640999998</v>
      </c>
      <c r="Q21" s="6">
        <v>90.694129301000004</v>
      </c>
      <c r="R21" s="6">
        <v>91.896766256999996</v>
      </c>
      <c r="S21" s="6">
        <v>93.711916441</v>
      </c>
      <c r="T21" s="6">
        <v>94.658815692000005</v>
      </c>
      <c r="U21" s="6">
        <v>95.36960311</v>
      </c>
      <c r="V21" s="6">
        <v>96.415899910999997</v>
      </c>
      <c r="W21" s="6">
        <v>97.139891879000004</v>
      </c>
      <c r="X21" s="6">
        <v>98.026314627000005</v>
      </c>
      <c r="Y21" s="6">
        <v>99.445029851000001</v>
      </c>
      <c r="Z21" s="6">
        <v>99.590519014999998</v>
      </c>
      <c r="AA21" s="6">
        <v>99.679203619999996</v>
      </c>
      <c r="AB21" s="6">
        <v>99.977526853000001</v>
      </c>
      <c r="AC21" s="6">
        <v>101.01747288</v>
      </c>
      <c r="AD21" s="6">
        <v>101.87588798199999</v>
      </c>
      <c r="AE21" s="6">
        <v>104.134099961</v>
      </c>
      <c r="AF21" s="6">
        <v>105.240675864</v>
      </c>
      <c r="AG21" s="6">
        <v>106.554880088</v>
      </c>
      <c r="AH21" s="6">
        <v>106.75273939500001</v>
      </c>
      <c r="AI21" s="19">
        <v>108.170345846</v>
      </c>
      <c r="AJ21" s="6">
        <v>109.778471447</v>
      </c>
      <c r="AK21" s="6">
        <v>111.473285588</v>
      </c>
      <c r="AL21" s="6">
        <v>112.863721484</v>
      </c>
      <c r="AM21" s="6">
        <v>113.091628934</v>
      </c>
      <c r="AN21" s="6">
        <v>114.08771717499999</v>
      </c>
      <c r="AO21" s="6">
        <v>115.019294726</v>
      </c>
      <c r="AP21" s="6">
        <v>116.99055171099999</v>
      </c>
      <c r="AQ21" s="6">
        <v>117.46371252599999</v>
      </c>
      <c r="AR21" s="6">
        <v>118.830821098</v>
      </c>
      <c r="AS21" s="6">
        <v>119.84374648799999</v>
      </c>
      <c r="AT21" s="6">
        <v>118.38811645600001</v>
      </c>
      <c r="AU21" s="6">
        <v>107.98880644</v>
      </c>
      <c r="AV21" s="6">
        <v>117.588851672</v>
      </c>
      <c r="AW21" s="6">
        <v>120.324364137</v>
      </c>
      <c r="AX21" s="6">
        <v>119.909967654</v>
      </c>
      <c r="AY21" s="6">
        <v>124.675587248</v>
      </c>
      <c r="AZ21" s="6">
        <v>127.22140917599999</v>
      </c>
      <c r="BA21" s="6">
        <v>132.92920360700001</v>
      </c>
      <c r="BB21" s="6">
        <v>131.86549203600001</v>
      </c>
      <c r="BC21" s="6">
        <v>133.92378250499999</v>
      </c>
      <c r="BD21" s="6">
        <v>134.50441704400001</v>
      </c>
      <c r="BE21" s="6">
        <v>136.34070278199999</v>
      </c>
      <c r="BF21" s="6"/>
      <c r="BG21" s="6" t="str">
        <f>BG20</f>
        <v>Q2-2017</v>
      </c>
      <c r="BI21" s="15">
        <f>(1/COUNT(AI21:AS21)*LN(AS21/AH21))</f>
        <v>1.0515769830679087E-2</v>
      </c>
      <c r="BJ21" s="8">
        <f>AH21*(1+BI21)^COUNT(AI21:BE21)</f>
        <v>135.79076098662068</v>
      </c>
      <c r="BK21" s="8">
        <f t="shared" si="0"/>
        <v>1.00404992056443</v>
      </c>
    </row>
    <row r="22" spans="1:66" x14ac:dyDescent="0.3">
      <c r="A22" s="2" t="s">
        <v>75</v>
      </c>
      <c r="B22" s="6">
        <v>101.630453891</v>
      </c>
      <c r="C22" s="19">
        <v>101.124097248</v>
      </c>
      <c r="D22" s="6">
        <v>101.76548232899999</v>
      </c>
      <c r="E22" s="6">
        <v>102.101289452</v>
      </c>
      <c r="F22" s="6">
        <v>102.449130247</v>
      </c>
      <c r="G22" s="6">
        <v>103.162862347</v>
      </c>
      <c r="H22" s="6">
        <v>103.622727451</v>
      </c>
      <c r="I22" s="6">
        <v>104.17791954</v>
      </c>
      <c r="J22" s="6">
        <v>104.717936636</v>
      </c>
      <c r="K22" s="6">
        <v>104.764983946</v>
      </c>
      <c r="L22" s="6">
        <v>104.253504535</v>
      </c>
      <c r="M22" s="6">
        <v>103.24552739400001</v>
      </c>
      <c r="N22" s="6">
        <v>102.07354917799999</v>
      </c>
      <c r="O22" s="6">
        <v>101.37100501099999</v>
      </c>
      <c r="P22" s="6">
        <v>100.85213141600001</v>
      </c>
      <c r="Q22" s="6">
        <v>100.10473886299999</v>
      </c>
      <c r="R22" s="6">
        <v>99.132451950999993</v>
      </c>
      <c r="S22" s="6">
        <v>99.169833660999998</v>
      </c>
      <c r="T22" s="6">
        <v>99.384772451000003</v>
      </c>
      <c r="U22" s="6">
        <v>99.181649858</v>
      </c>
      <c r="V22" s="6">
        <v>99.351619440999997</v>
      </c>
      <c r="W22" s="6">
        <v>99.303992195000006</v>
      </c>
      <c r="X22" s="6">
        <v>99.441098737000004</v>
      </c>
      <c r="Y22" s="6">
        <v>99.083205716999998</v>
      </c>
      <c r="Z22" s="6">
        <v>99.434477801</v>
      </c>
      <c r="AA22" s="6">
        <v>99.815809901999998</v>
      </c>
      <c r="AB22" s="6">
        <v>99.990588122000005</v>
      </c>
      <c r="AC22" s="6">
        <v>100.506924497</v>
      </c>
      <c r="AD22" s="6">
        <v>100.886830921</v>
      </c>
      <c r="AE22" s="6">
        <v>101.048367269</v>
      </c>
      <c r="AF22" s="6">
        <v>101.58401068000001</v>
      </c>
      <c r="AG22" s="6">
        <v>101.895653802</v>
      </c>
      <c r="AH22" s="6">
        <v>102.42366139000001</v>
      </c>
      <c r="AI22" s="6">
        <v>102.864557753</v>
      </c>
      <c r="AJ22" s="6">
        <v>103.315216374</v>
      </c>
      <c r="AK22" s="6">
        <v>103.870553446</v>
      </c>
      <c r="AL22" s="6">
        <v>103.758843269</v>
      </c>
      <c r="AM22" s="6">
        <v>103.805213987</v>
      </c>
      <c r="AN22" s="6">
        <v>103.936207037</v>
      </c>
      <c r="AO22" s="6">
        <v>104.239610235</v>
      </c>
      <c r="AP22" s="6">
        <v>104.437247599</v>
      </c>
      <c r="AQ22" s="6">
        <v>104.66235943300001</v>
      </c>
      <c r="AR22" s="6">
        <v>104.7270223</v>
      </c>
      <c r="AS22" s="6">
        <v>103.888338151</v>
      </c>
      <c r="AT22" s="6">
        <v>97.882883128000003</v>
      </c>
      <c r="AU22" s="6">
        <v>86.066759094000005</v>
      </c>
      <c r="AV22" s="6">
        <v>98.332599352000003</v>
      </c>
      <c r="AW22" s="6">
        <v>97.656490602000005</v>
      </c>
      <c r="AX22" s="6">
        <v>98.123314937999993</v>
      </c>
      <c r="AY22" s="6">
        <v>100.495639908</v>
      </c>
      <c r="AZ22" s="6">
        <v>103.41196903399999</v>
      </c>
      <c r="BA22" s="6">
        <v>104.36898429599999</v>
      </c>
      <c r="BB22" s="6">
        <v>104.504544342</v>
      </c>
      <c r="BC22" s="6">
        <v>105.581920494</v>
      </c>
      <c r="BD22" s="6">
        <v>106.001383389</v>
      </c>
      <c r="BE22" s="6">
        <v>105.862657859</v>
      </c>
      <c r="BF22" s="6"/>
      <c r="BG22" s="6" t="s">
        <v>1</v>
      </c>
      <c r="BI22" s="15">
        <f>(1/COUNT(C22:AS22)*LN(AS22/B22))</f>
        <v>5.1100970851220581E-4</v>
      </c>
      <c r="BJ22" s="8">
        <f>B22*(1+BI22)^COUNT(C22:BE22)</f>
        <v>104.52660042825971</v>
      </c>
      <c r="BK22" s="8">
        <f t="shared" si="0"/>
        <v>1.0127819849231323</v>
      </c>
    </row>
    <row r="23" spans="1:66" x14ac:dyDescent="0.3">
      <c r="A23" s="2" t="s">
        <v>76</v>
      </c>
      <c r="B23" s="6">
        <v>89.614504279000002</v>
      </c>
      <c r="C23" s="6">
        <v>91.346975141000001</v>
      </c>
      <c r="D23" s="6">
        <v>91.311348546999994</v>
      </c>
      <c r="E23" s="6">
        <v>92.456343020000006</v>
      </c>
      <c r="F23" s="6">
        <v>93.429430354000004</v>
      </c>
      <c r="G23" s="6">
        <v>94.532795422000007</v>
      </c>
      <c r="H23" s="6">
        <v>96.252201341000003</v>
      </c>
      <c r="I23" s="6">
        <v>95.474140333999998</v>
      </c>
      <c r="J23" s="6">
        <v>94.470518576000003</v>
      </c>
      <c r="K23" s="6">
        <v>93.641127026999996</v>
      </c>
      <c r="L23" s="6">
        <v>95.921582095999995</v>
      </c>
      <c r="M23" s="6">
        <v>95.790858330999995</v>
      </c>
      <c r="N23" s="6">
        <v>97.121085070000007</v>
      </c>
      <c r="O23" s="6">
        <v>96.229695444000001</v>
      </c>
      <c r="P23" s="6">
        <v>95.869099310999999</v>
      </c>
      <c r="Q23" s="6">
        <v>95.798701014000002</v>
      </c>
      <c r="R23" s="6">
        <v>97.127831263999994</v>
      </c>
      <c r="S23" s="6">
        <v>98.002364698999997</v>
      </c>
      <c r="T23" s="19">
        <v>98.943579518999996</v>
      </c>
      <c r="U23" s="6">
        <v>98.817836416000006</v>
      </c>
      <c r="V23" s="6">
        <v>99.628383224999993</v>
      </c>
      <c r="W23" s="6">
        <v>97.830903589000002</v>
      </c>
      <c r="X23" s="6">
        <v>97.912731386999994</v>
      </c>
      <c r="Y23" s="6">
        <v>98.363221015999997</v>
      </c>
      <c r="Z23" s="6">
        <v>99.894328216999995</v>
      </c>
      <c r="AA23" s="6">
        <v>100.031352145</v>
      </c>
      <c r="AB23" s="6">
        <v>100.128790971</v>
      </c>
      <c r="AC23" s="6">
        <v>99.959206899999998</v>
      </c>
      <c r="AD23" s="6">
        <v>100.70522813300001</v>
      </c>
      <c r="AE23" s="6">
        <v>100.546962057</v>
      </c>
      <c r="AF23" s="6">
        <v>100.747303567</v>
      </c>
      <c r="AG23" s="6">
        <v>100.898600434</v>
      </c>
      <c r="AH23" s="6">
        <v>101.718272261</v>
      </c>
      <c r="AI23" s="6">
        <v>102.070319498</v>
      </c>
      <c r="AJ23" s="6">
        <v>102.936619975</v>
      </c>
      <c r="AK23" s="6">
        <v>103.05492925599999</v>
      </c>
      <c r="AL23" s="6">
        <v>103.15361324600001</v>
      </c>
      <c r="AM23" s="6">
        <v>103.46667008599999</v>
      </c>
      <c r="AN23" s="6">
        <v>102.948049477</v>
      </c>
      <c r="AO23" s="6">
        <v>102.80942727599999</v>
      </c>
      <c r="AP23" s="6">
        <v>103.028576356</v>
      </c>
      <c r="AQ23" s="6">
        <v>103.360849626</v>
      </c>
      <c r="AR23" s="6">
        <v>103.60025587200001</v>
      </c>
      <c r="AS23" s="6">
        <v>100.758082609</v>
      </c>
      <c r="AT23" s="6">
        <v>101.179524577</v>
      </c>
      <c r="AU23" s="6">
        <v>93.141852940000007</v>
      </c>
      <c r="AV23" s="6">
        <v>98.384444578</v>
      </c>
      <c r="AW23" s="6">
        <v>100.235912349</v>
      </c>
      <c r="AX23" s="6">
        <v>100.07043546600001</v>
      </c>
      <c r="AY23" s="6">
        <v>100.418152502</v>
      </c>
      <c r="AZ23" s="6">
        <v>100.058504181</v>
      </c>
      <c r="BA23" s="6">
        <v>101.17000928500001</v>
      </c>
      <c r="BB23" s="6">
        <v>100.699225321</v>
      </c>
      <c r="BC23" s="6">
        <v>101.85735907500001</v>
      </c>
      <c r="BD23" s="6">
        <v>101.58457496699999</v>
      </c>
      <c r="BE23" s="6">
        <v>101.60828886</v>
      </c>
      <c r="BF23" s="6"/>
      <c r="BG23" s="6" t="s">
        <v>18</v>
      </c>
      <c r="BI23" s="15">
        <f>(1/COUNT(T23:AS23)*LN(AS23/S23))</f>
        <v>1.0665697713401461E-3</v>
      </c>
      <c r="BJ23" s="8">
        <f>S23*(1+BI23)^COUNT(T23:BE23)</f>
        <v>102.05375260280046</v>
      </c>
      <c r="BK23" s="8">
        <f t="shared" si="0"/>
        <v>0.99563500869454324</v>
      </c>
    </row>
    <row r="24" spans="1:66" x14ac:dyDescent="0.3">
      <c r="A24" s="2" t="s">
        <v>77</v>
      </c>
      <c r="B24" s="6">
        <v>78.435223113000006</v>
      </c>
      <c r="C24" s="6">
        <v>79.480590226999993</v>
      </c>
      <c r="D24" s="6">
        <v>81.85918581</v>
      </c>
      <c r="E24" s="6">
        <v>82.470565500999996</v>
      </c>
      <c r="F24" s="6">
        <v>84.086227166</v>
      </c>
      <c r="G24" s="6">
        <v>85.683698464000003</v>
      </c>
      <c r="H24" s="6">
        <v>86.673529469000002</v>
      </c>
      <c r="I24" s="6">
        <v>87.730356032000003</v>
      </c>
      <c r="J24" s="6">
        <v>88.548994934000007</v>
      </c>
      <c r="K24" s="6">
        <v>88.983585485000006</v>
      </c>
      <c r="L24" s="6">
        <v>89.451927128999998</v>
      </c>
      <c r="M24" s="6">
        <v>89.874406852999996</v>
      </c>
      <c r="N24" s="6">
        <v>90.652418992999998</v>
      </c>
      <c r="O24" s="6">
        <v>91.165488675999995</v>
      </c>
      <c r="P24" s="6">
        <v>91.577353330999998</v>
      </c>
      <c r="Q24" s="6">
        <v>92.037299419999997</v>
      </c>
      <c r="R24" s="6">
        <v>92.828290894000006</v>
      </c>
      <c r="S24" s="6">
        <v>93.910810748000003</v>
      </c>
      <c r="T24" s="6">
        <v>94.714829804999994</v>
      </c>
      <c r="U24" s="6">
        <v>95.543504772000006</v>
      </c>
      <c r="V24" s="6">
        <v>96.362288425000003</v>
      </c>
      <c r="W24" s="6">
        <v>97.208212877999998</v>
      </c>
      <c r="X24" s="6">
        <v>97.510838828999994</v>
      </c>
      <c r="Y24" s="6">
        <v>97.989264788</v>
      </c>
      <c r="Z24" s="6">
        <v>98.749038311000007</v>
      </c>
      <c r="AA24" s="6">
        <v>99.226258012000002</v>
      </c>
      <c r="AB24" s="6">
        <v>100.658061867</v>
      </c>
      <c r="AC24" s="6">
        <v>101.36664181</v>
      </c>
      <c r="AD24" s="6">
        <v>101.656505553</v>
      </c>
      <c r="AE24" s="6">
        <v>102.882956084</v>
      </c>
      <c r="AF24" s="6">
        <v>103.310888093</v>
      </c>
      <c r="AG24" s="6">
        <v>103.937153005</v>
      </c>
      <c r="AH24" s="6">
        <v>104.96071097799999</v>
      </c>
      <c r="AI24" s="19">
        <v>105.710810313</v>
      </c>
      <c r="AJ24" s="6">
        <v>107.23498938900001</v>
      </c>
      <c r="AK24" s="6">
        <v>106.891977927</v>
      </c>
      <c r="AL24" s="6">
        <v>108.18093673600001</v>
      </c>
      <c r="AM24" s="6">
        <v>108.869613426</v>
      </c>
      <c r="AN24" s="6">
        <v>109.66528518</v>
      </c>
      <c r="AO24" s="6">
        <v>110.433285381</v>
      </c>
      <c r="AP24" s="6">
        <v>110.21398771699999</v>
      </c>
      <c r="AQ24" s="6">
        <v>111.38215187199999</v>
      </c>
      <c r="AR24" s="6">
        <v>111.96962353399999</v>
      </c>
      <c r="AS24" s="6">
        <v>113.39288708399999</v>
      </c>
      <c r="AT24" s="6">
        <v>111.87630743299999</v>
      </c>
      <c r="AU24" s="6">
        <v>108.489883478</v>
      </c>
      <c r="AV24" s="6">
        <v>111.036993272</v>
      </c>
      <c r="AW24" s="6">
        <v>112.384696835</v>
      </c>
      <c r="AX24" s="6">
        <v>114.322284575</v>
      </c>
      <c r="AY24" s="6">
        <v>115.274986966</v>
      </c>
      <c r="AZ24" s="6">
        <v>115.520798176</v>
      </c>
      <c r="BA24" s="6">
        <v>117.066207388</v>
      </c>
      <c r="BB24" s="6">
        <v>117.808369547</v>
      </c>
      <c r="BC24" s="6">
        <v>118.679287661</v>
      </c>
      <c r="BD24" s="6">
        <v>119.062419256</v>
      </c>
      <c r="BE24" s="6">
        <v>118.57928889199999</v>
      </c>
      <c r="BF24" s="6"/>
      <c r="BG24" s="6" t="s">
        <v>33</v>
      </c>
      <c r="BI24" s="15">
        <f>(1/COUNT(AI24:AS24)*LN(AS24/AH24))</f>
        <v>7.0247787479134315E-3</v>
      </c>
      <c r="BJ24" s="8">
        <f>AH24*(1+BI24)^COUNT(AI24:BE24)</f>
        <v>123.29639319879988</v>
      </c>
      <c r="BK24" s="8">
        <f t="shared" si="0"/>
        <v>0.96174174941845914</v>
      </c>
    </row>
    <row r="25" spans="1:66" x14ac:dyDescent="0.3">
      <c r="A25" s="2" t="s">
        <v>78</v>
      </c>
      <c r="B25" s="6">
        <v>94.921587168000002</v>
      </c>
      <c r="C25" s="6">
        <v>89.473332506999995</v>
      </c>
      <c r="D25" s="6">
        <v>84.928817311000003</v>
      </c>
      <c r="E25" s="6">
        <v>85.237655056999998</v>
      </c>
      <c r="F25" s="6">
        <v>84.737787850000004</v>
      </c>
      <c r="G25" s="6">
        <v>84.109270804999994</v>
      </c>
      <c r="H25" s="6">
        <v>83.789135705999996</v>
      </c>
      <c r="I25" s="6">
        <v>84.575148279999993</v>
      </c>
      <c r="J25" s="6">
        <v>83.445071053000007</v>
      </c>
      <c r="K25" s="6">
        <v>86.321256857999998</v>
      </c>
      <c r="L25" s="6">
        <v>87.643763507000003</v>
      </c>
      <c r="M25" s="6">
        <v>87.802300867</v>
      </c>
      <c r="N25" s="6">
        <v>92.290980438999995</v>
      </c>
      <c r="O25" s="6">
        <v>91.783380893</v>
      </c>
      <c r="P25" s="6">
        <v>92.952852350000001</v>
      </c>
      <c r="Q25" s="6">
        <v>93.409385903</v>
      </c>
      <c r="R25" s="6">
        <v>93.725923429999995</v>
      </c>
      <c r="S25" s="6">
        <v>93.675589974999994</v>
      </c>
      <c r="T25" s="6">
        <v>94.967183547999994</v>
      </c>
      <c r="U25" s="6">
        <v>95.777614033000006</v>
      </c>
      <c r="V25" s="6">
        <v>95.745121932000004</v>
      </c>
      <c r="W25" s="6">
        <v>96.235352203999994</v>
      </c>
      <c r="X25" s="6">
        <v>96.677300125000002</v>
      </c>
      <c r="Y25" s="6">
        <v>97.167937361</v>
      </c>
      <c r="Z25" s="6">
        <v>98.646246563999995</v>
      </c>
      <c r="AA25" s="6">
        <v>100.100919229</v>
      </c>
      <c r="AB25" s="6">
        <v>100.83422167099999</v>
      </c>
      <c r="AC25" s="6">
        <v>100.67820749400001</v>
      </c>
      <c r="AD25" s="6">
        <v>102.520750545</v>
      </c>
      <c r="AE25" s="6">
        <v>101.634412912</v>
      </c>
      <c r="AF25" s="6">
        <v>101.758097773</v>
      </c>
      <c r="AG25" s="6">
        <v>102.99748585</v>
      </c>
      <c r="AH25" s="6">
        <v>104.539932768</v>
      </c>
      <c r="AI25" s="19">
        <v>105.46905058199999</v>
      </c>
      <c r="AJ25" s="6">
        <v>105.80793863700001</v>
      </c>
      <c r="AK25" s="6">
        <v>106.58690257400001</v>
      </c>
      <c r="AL25" s="6">
        <v>107.85722000600001</v>
      </c>
      <c r="AM25" s="6">
        <v>109.615830555</v>
      </c>
      <c r="AN25" s="6">
        <v>110.789632122</v>
      </c>
      <c r="AO25" s="6">
        <v>111.883082481</v>
      </c>
      <c r="AP25" s="6">
        <v>112.202794337</v>
      </c>
      <c r="AQ25" s="6">
        <v>112.899176897</v>
      </c>
      <c r="AR25" s="6">
        <v>112.858545492</v>
      </c>
      <c r="AS25" s="6">
        <v>113.296016796</v>
      </c>
      <c r="AT25" s="6">
        <v>112.702189465</v>
      </c>
      <c r="AU25" s="6">
        <v>104.877730157</v>
      </c>
      <c r="AV25" s="6">
        <v>110.919486576</v>
      </c>
      <c r="AW25" s="6">
        <v>112.98468842299999</v>
      </c>
      <c r="AX25" s="6">
        <v>112.222686796</v>
      </c>
      <c r="AY25" s="6">
        <v>114.68775636300001</v>
      </c>
      <c r="AZ25" s="6">
        <v>115.861509094</v>
      </c>
      <c r="BA25" s="6">
        <v>115.647901203</v>
      </c>
      <c r="BB25" s="6">
        <v>117.825637065</v>
      </c>
      <c r="BC25" s="6">
        <v>117.418509086</v>
      </c>
      <c r="BD25" s="6">
        <v>116.211808453</v>
      </c>
      <c r="BE25" s="6">
        <v>116.18193720799999</v>
      </c>
      <c r="BF25" s="6"/>
      <c r="BG25" s="6" t="str">
        <f>BG24</f>
        <v>Q2-2017</v>
      </c>
      <c r="BI25" s="15">
        <f>(1/COUNT(AI25:AS25)*LN(AS25/AH25))</f>
        <v>7.312261908720274E-3</v>
      </c>
      <c r="BJ25" s="8">
        <f>AH25*(1+BI25)^COUNT(AI25:BE25)</f>
        <v>123.61096315237639</v>
      </c>
      <c r="BK25" s="8">
        <f t="shared" si="0"/>
        <v>0.93989994289407353</v>
      </c>
    </row>
    <row r="26" spans="1:66" x14ac:dyDescent="0.3">
      <c r="A26" s="2" t="s">
        <v>79</v>
      </c>
      <c r="B26" s="6">
        <v>82.540060385000004</v>
      </c>
      <c r="C26" s="6">
        <v>81.451026479999996</v>
      </c>
      <c r="D26" s="6">
        <v>81.787301643999996</v>
      </c>
      <c r="E26" s="6">
        <v>80.897566603000001</v>
      </c>
      <c r="F26" s="6">
        <v>81.520632226999993</v>
      </c>
      <c r="G26" s="6">
        <v>82.545624399000005</v>
      </c>
      <c r="H26" s="6">
        <v>82.910747779999994</v>
      </c>
      <c r="I26" s="6">
        <v>84.873800356000004</v>
      </c>
      <c r="J26" s="6">
        <v>86.497052147000005</v>
      </c>
      <c r="K26" s="6">
        <v>87.725579085999996</v>
      </c>
      <c r="L26" s="6">
        <v>88.483156887999996</v>
      </c>
      <c r="M26" s="6">
        <v>89.442974399999997</v>
      </c>
      <c r="N26" s="6">
        <v>89.92266094</v>
      </c>
      <c r="O26" s="6">
        <v>90.496149759000005</v>
      </c>
      <c r="P26" s="6">
        <v>92.361708108000002</v>
      </c>
      <c r="Q26" s="6">
        <v>92.765735953000004</v>
      </c>
      <c r="R26" s="6">
        <v>93.324166524000006</v>
      </c>
      <c r="S26" s="6">
        <v>94.329801360999994</v>
      </c>
      <c r="T26" s="6">
        <v>95.019308843999994</v>
      </c>
      <c r="U26" s="6">
        <v>96.209147514999998</v>
      </c>
      <c r="V26" s="6">
        <v>97.275056164000006</v>
      </c>
      <c r="W26" s="6">
        <v>97.888618610999998</v>
      </c>
      <c r="X26" s="6">
        <v>98.249618100000006</v>
      </c>
      <c r="Y26" s="6">
        <v>98.626868285</v>
      </c>
      <c r="Z26" s="6">
        <v>98.998476322000002</v>
      </c>
      <c r="AA26" s="6">
        <v>99.765789927</v>
      </c>
      <c r="AB26" s="6">
        <v>100.415415494</v>
      </c>
      <c r="AC26" s="6">
        <v>100.739262196</v>
      </c>
      <c r="AD26" s="6">
        <v>100.983782363</v>
      </c>
      <c r="AE26" s="6">
        <v>101.84578525800001</v>
      </c>
      <c r="AF26" s="6">
        <v>103.033999581</v>
      </c>
      <c r="AG26" s="6">
        <v>104.36176259200001</v>
      </c>
      <c r="AH26" s="6">
        <v>105.46517356299999</v>
      </c>
      <c r="AI26" s="19">
        <v>106.297881389</v>
      </c>
      <c r="AJ26" s="6">
        <v>107.387899964</v>
      </c>
      <c r="AK26" s="6">
        <v>108.519904043</v>
      </c>
      <c r="AL26" s="6">
        <v>109.558688905</v>
      </c>
      <c r="AM26" s="6">
        <v>110.899335006</v>
      </c>
      <c r="AN26" s="6">
        <v>111.319702897</v>
      </c>
      <c r="AO26" s="6">
        <v>112.957127544</v>
      </c>
      <c r="AP26" s="6">
        <v>114.584707479</v>
      </c>
      <c r="AQ26" s="6">
        <v>116.17459501</v>
      </c>
      <c r="AR26" s="6">
        <v>116.417622443</v>
      </c>
      <c r="AS26" s="6">
        <v>117.91132011099999</v>
      </c>
      <c r="AT26" s="6">
        <v>117.551663941</v>
      </c>
      <c r="AU26" s="6">
        <v>111.368484526</v>
      </c>
      <c r="AV26" s="6">
        <v>118.126197261</v>
      </c>
      <c r="AW26" s="6">
        <v>118.455249606</v>
      </c>
      <c r="AX26" s="6">
        <v>120.54419590000001</v>
      </c>
      <c r="AY26" s="6">
        <v>122.346223858</v>
      </c>
      <c r="AZ26" s="6">
        <v>124.205801341</v>
      </c>
      <c r="BA26" s="6">
        <v>125.777490931</v>
      </c>
      <c r="BB26" s="6">
        <v>126.001759888</v>
      </c>
      <c r="BC26" s="6">
        <v>125.095867398</v>
      </c>
      <c r="BD26" s="6">
        <v>125.91319486099999</v>
      </c>
      <c r="BE26" s="6">
        <v>125.295473724</v>
      </c>
      <c r="BF26" s="6"/>
      <c r="BG26" s="6" t="str">
        <f>BG25</f>
        <v>Q2-2017</v>
      </c>
      <c r="BI26" s="15">
        <f>(1/COUNT(AI26:AS26)*LN(AS26/AH26))</f>
        <v>1.0141093403251037E-2</v>
      </c>
      <c r="BJ26" s="8">
        <f>AH26*(1+BI26)^COUNT(AI26:BE26)</f>
        <v>133.01357535147449</v>
      </c>
      <c r="BK26" s="8">
        <f t="shared" si="0"/>
        <v>0.94197508331702084</v>
      </c>
    </row>
    <row r="27" spans="1:66" x14ac:dyDescent="0.3">
      <c r="A27" s="2" t="s">
        <v>80</v>
      </c>
      <c r="B27" s="6">
        <v>84.839849270000002</v>
      </c>
      <c r="C27" s="6">
        <v>85.89135666</v>
      </c>
      <c r="D27" s="6">
        <v>87.729248667999997</v>
      </c>
      <c r="E27" s="6">
        <v>88.139366692999999</v>
      </c>
      <c r="F27" s="6">
        <v>89.490897376000007</v>
      </c>
      <c r="G27" s="6">
        <v>90.716988623000006</v>
      </c>
      <c r="H27" s="6">
        <v>89.623599132999999</v>
      </c>
      <c r="I27" s="6">
        <v>89.712904269000006</v>
      </c>
      <c r="J27" s="6">
        <v>90.970785720999999</v>
      </c>
      <c r="K27" s="6">
        <v>90.167704412999996</v>
      </c>
      <c r="L27" s="6">
        <v>91.281285079</v>
      </c>
      <c r="M27" s="6">
        <v>90.824098637999995</v>
      </c>
      <c r="N27" s="6">
        <v>91.290069312</v>
      </c>
      <c r="O27" s="6">
        <v>91.433328403000004</v>
      </c>
      <c r="P27" s="6">
        <v>92.450829213000006</v>
      </c>
      <c r="Q27" s="6">
        <v>94.001183506999993</v>
      </c>
      <c r="R27" s="6">
        <v>94.012376200999995</v>
      </c>
      <c r="S27" s="6">
        <v>95.764095549000004</v>
      </c>
      <c r="T27" s="6">
        <v>95.981292909000004</v>
      </c>
      <c r="U27" s="6">
        <v>95.093612567999998</v>
      </c>
      <c r="V27" s="6">
        <v>97.095471996000001</v>
      </c>
      <c r="W27" s="6">
        <v>95.787633451000005</v>
      </c>
      <c r="X27" s="6">
        <v>97.706859031999997</v>
      </c>
      <c r="Y27" s="6">
        <v>100.24717937200001</v>
      </c>
      <c r="Z27" s="6">
        <v>99.612498235000004</v>
      </c>
      <c r="AA27" s="6">
        <v>100.20133735</v>
      </c>
      <c r="AB27" s="6">
        <v>99.665802052999993</v>
      </c>
      <c r="AC27" s="6">
        <v>100.277654528</v>
      </c>
      <c r="AD27" s="19">
        <v>103.40781873900001</v>
      </c>
      <c r="AE27" s="6">
        <v>104.787984987</v>
      </c>
      <c r="AF27" s="6">
        <v>105.50476804100001</v>
      </c>
      <c r="AG27" s="6">
        <v>106.00065239</v>
      </c>
      <c r="AH27" s="6">
        <v>104.691956847</v>
      </c>
      <c r="AI27" s="6">
        <v>106.02758134600001</v>
      </c>
      <c r="AJ27" s="6">
        <v>107.196859515</v>
      </c>
      <c r="AK27" s="6">
        <v>107.349944534</v>
      </c>
      <c r="AL27" s="6">
        <v>107.575918739</v>
      </c>
      <c r="AM27" s="6">
        <v>106.85566336399999</v>
      </c>
      <c r="AN27" s="6">
        <v>107.857775144</v>
      </c>
      <c r="AO27" s="6">
        <v>108.308689245</v>
      </c>
      <c r="AP27" s="6">
        <v>108.618833982</v>
      </c>
      <c r="AQ27" s="6">
        <v>110.39831712100001</v>
      </c>
      <c r="AR27" s="6">
        <v>110.44941934000001</v>
      </c>
      <c r="AS27" s="6">
        <v>111.154581202</v>
      </c>
      <c r="AT27" s="6">
        <v>109.74334876499999</v>
      </c>
      <c r="AU27" s="6">
        <v>103.415649931</v>
      </c>
      <c r="AV27" s="6">
        <v>112.093267719</v>
      </c>
      <c r="AW27" s="6">
        <v>111.93991673399999</v>
      </c>
      <c r="AX27" s="6">
        <v>114.125107312</v>
      </c>
      <c r="AY27" s="6">
        <v>114.39353987299999</v>
      </c>
      <c r="AZ27" s="6">
        <v>114.32866657700001</v>
      </c>
      <c r="BA27" s="6">
        <v>116.629337679</v>
      </c>
      <c r="BB27" s="6">
        <v>117.2442192</v>
      </c>
      <c r="BC27" s="6">
        <v>116.86089714800001</v>
      </c>
      <c r="BD27" s="6">
        <v>118.561484726</v>
      </c>
      <c r="BE27" s="6">
        <v>114.05286826299999</v>
      </c>
      <c r="BF27" s="6"/>
      <c r="BG27" s="6" t="s">
        <v>28</v>
      </c>
      <c r="BI27" s="15">
        <f>(1/COUNT(AD27:AS27)*LN(AS27/AC27))</f>
        <v>6.4361857604182142E-3</v>
      </c>
      <c r="BJ27" s="8">
        <f>AC27*(1+BI27)^COUNT(AD27:BE27)</f>
        <v>120.01042556551732</v>
      </c>
      <c r="BK27" s="8">
        <f t="shared" si="0"/>
        <v>0.95035800202820775</v>
      </c>
    </row>
    <row r="28" spans="1:66" x14ac:dyDescent="0.3">
      <c r="A28" s="2" t="s">
        <v>81</v>
      </c>
      <c r="B28" s="6">
        <v>81.482809226000001</v>
      </c>
      <c r="C28" s="6">
        <v>80.264632571000007</v>
      </c>
      <c r="D28" s="6">
        <v>82.920267136000007</v>
      </c>
      <c r="E28" s="6">
        <v>84.293842144999999</v>
      </c>
      <c r="F28" s="6">
        <v>85.182508506999994</v>
      </c>
      <c r="G28" s="6">
        <v>86.111784020000002</v>
      </c>
      <c r="H28" s="6">
        <v>86.930371160000007</v>
      </c>
      <c r="I28" s="6">
        <v>87.598403184000006</v>
      </c>
      <c r="J28" s="6">
        <v>88.269362685000004</v>
      </c>
      <c r="K28" s="6">
        <v>88.736580048999997</v>
      </c>
      <c r="L28" s="6">
        <v>90.462520417999997</v>
      </c>
      <c r="M28" s="6">
        <v>91.05162249</v>
      </c>
      <c r="N28" s="6">
        <v>91.652298111999997</v>
      </c>
      <c r="O28" s="6">
        <v>92.461316574999998</v>
      </c>
      <c r="P28" s="6">
        <v>92.956450258999993</v>
      </c>
      <c r="Q28" s="6">
        <v>93.757661631000005</v>
      </c>
      <c r="R28" s="6">
        <v>93.999635800999997</v>
      </c>
      <c r="S28" s="6">
        <v>93.502338906000006</v>
      </c>
      <c r="T28" s="6">
        <v>94.314881642000003</v>
      </c>
      <c r="U28" s="6">
        <v>94.872946361999993</v>
      </c>
      <c r="V28" s="6">
        <v>95.530280770000005</v>
      </c>
      <c r="W28" s="6">
        <v>96.786401642000001</v>
      </c>
      <c r="X28" s="6">
        <v>97.024392837999997</v>
      </c>
      <c r="Y28" s="6">
        <v>98.106245979999997</v>
      </c>
      <c r="Z28" s="6">
        <v>98.647041799999997</v>
      </c>
      <c r="AA28" s="6">
        <v>99.843821315</v>
      </c>
      <c r="AB28" s="6">
        <v>101.010705371</v>
      </c>
      <c r="AC28" s="6">
        <v>100.78530447599999</v>
      </c>
      <c r="AD28" s="19">
        <v>101.372882116</v>
      </c>
      <c r="AE28" s="6">
        <v>101.81294800800001</v>
      </c>
      <c r="AF28" s="6">
        <v>102.737759064</v>
      </c>
      <c r="AG28" s="6">
        <v>103.95212999100001</v>
      </c>
      <c r="AH28" s="6">
        <v>104.447437972</v>
      </c>
      <c r="AI28" s="6">
        <v>104.782858679</v>
      </c>
      <c r="AJ28" s="6">
        <v>104.34770553600001</v>
      </c>
      <c r="AK28" s="6">
        <v>105.86880403399999</v>
      </c>
      <c r="AL28" s="6">
        <v>107.072234001</v>
      </c>
      <c r="AM28" s="6">
        <v>106.999613079</v>
      </c>
      <c r="AN28" s="6">
        <v>107.28558529599999</v>
      </c>
      <c r="AO28" s="6">
        <v>107.24400826</v>
      </c>
      <c r="AP28" s="6">
        <v>107.298607522</v>
      </c>
      <c r="AQ28" s="6">
        <v>106.84788247199999</v>
      </c>
      <c r="AR28" s="6">
        <v>107.072116088</v>
      </c>
      <c r="AS28" s="6">
        <v>106.58107883700001</v>
      </c>
      <c r="AT28" s="6">
        <v>105.524066379</v>
      </c>
      <c r="AU28" s="6">
        <v>86.777308809000004</v>
      </c>
      <c r="AV28" s="6">
        <v>98.131101758</v>
      </c>
      <c r="AW28" s="6">
        <v>102.368433611</v>
      </c>
      <c r="AX28" s="6">
        <v>102.79522063100001</v>
      </c>
      <c r="AY28" s="6">
        <v>103.52956206</v>
      </c>
      <c r="AZ28" s="6">
        <v>102.35648440200001</v>
      </c>
      <c r="BA28" s="6">
        <v>103.54150467700001</v>
      </c>
      <c r="BB28" s="6">
        <v>104.75338311599999</v>
      </c>
      <c r="BC28" s="6">
        <v>105.88734522999999</v>
      </c>
      <c r="BD28" s="6">
        <v>106.846287547</v>
      </c>
      <c r="BE28" s="6">
        <v>107.332758793</v>
      </c>
      <c r="BF28" s="6"/>
      <c r="BG28" s="6" t="s">
        <v>28</v>
      </c>
      <c r="BI28" s="15">
        <f>(1/COUNT(AD28:AS28)*LN(AS28/AC28))</f>
        <v>3.4945901911380625E-3</v>
      </c>
      <c r="BJ28" s="8">
        <f>AC28*(1+BI28)^COUNT(AD28:BE28)</f>
        <v>111.12664628714448</v>
      </c>
      <c r="BK28" s="8">
        <f t="shared" si="0"/>
        <v>0.96585978592081945</v>
      </c>
    </row>
    <row r="29" spans="1:66" x14ac:dyDescent="0.3">
      <c r="A29" s="2" t="s">
        <v>82</v>
      </c>
      <c r="B29" s="6">
        <v>94.746230826000001</v>
      </c>
      <c r="C29" s="6">
        <v>94.748607609999993</v>
      </c>
      <c r="D29" s="6">
        <v>95.128272773999996</v>
      </c>
      <c r="E29" s="6">
        <v>95.701257435000002</v>
      </c>
      <c r="F29" s="6">
        <v>95.520517385000005</v>
      </c>
      <c r="G29" s="6">
        <v>95.939805277999994</v>
      </c>
      <c r="H29" s="6">
        <v>96.363678624000002</v>
      </c>
      <c r="I29" s="6">
        <v>97.450808049000003</v>
      </c>
      <c r="J29" s="6">
        <v>98.013247903999996</v>
      </c>
      <c r="K29" s="6">
        <v>97.925619935</v>
      </c>
      <c r="L29" s="6">
        <v>97.925996741999995</v>
      </c>
      <c r="M29" s="6">
        <v>97.335163012999999</v>
      </c>
      <c r="N29" s="6">
        <v>97.132556665999999</v>
      </c>
      <c r="O29" s="6">
        <v>97.182034353000006</v>
      </c>
      <c r="P29" s="6">
        <v>96.764902957999993</v>
      </c>
      <c r="Q29" s="6">
        <v>96.087791968000005</v>
      </c>
      <c r="R29" s="6">
        <v>96.398060834000006</v>
      </c>
      <c r="S29" s="6">
        <v>96.223865751999995</v>
      </c>
      <c r="T29" s="6">
        <v>96.804131487999996</v>
      </c>
      <c r="U29" s="6">
        <v>97.418576537999996</v>
      </c>
      <c r="V29" s="6">
        <v>97.326206595000002</v>
      </c>
      <c r="W29" s="6">
        <v>97.896031871999995</v>
      </c>
      <c r="X29" s="6">
        <v>98.140765266000002</v>
      </c>
      <c r="Y29" s="6">
        <v>99.019786959000001</v>
      </c>
      <c r="Z29" s="6">
        <v>99.609362731999994</v>
      </c>
      <c r="AA29" s="6">
        <v>99.916240333000005</v>
      </c>
      <c r="AB29" s="6">
        <v>100.260247939</v>
      </c>
      <c r="AC29" s="6">
        <v>100.27669992200001</v>
      </c>
      <c r="AD29" s="19">
        <v>101.19809213800001</v>
      </c>
      <c r="AE29" s="6">
        <v>101.436408216</v>
      </c>
      <c r="AF29" s="6">
        <v>102.568882042</v>
      </c>
      <c r="AG29" s="6">
        <v>103.427793823</v>
      </c>
      <c r="AH29" s="6">
        <v>103.970210722</v>
      </c>
      <c r="AI29" s="6">
        <v>104.88466968500001</v>
      </c>
      <c r="AJ29" s="6">
        <v>105.635745035</v>
      </c>
      <c r="AK29" s="6">
        <v>106.4352662</v>
      </c>
      <c r="AL29" s="6">
        <v>106.91093025000001</v>
      </c>
      <c r="AM29" s="6">
        <v>107.59718896</v>
      </c>
      <c r="AN29" s="6">
        <v>107.861000394</v>
      </c>
      <c r="AO29" s="6">
        <v>108.30641552</v>
      </c>
      <c r="AP29" s="6">
        <v>109.064169053</v>
      </c>
      <c r="AQ29" s="6">
        <v>109.51992608800001</v>
      </c>
      <c r="AR29" s="6">
        <v>109.942570463</v>
      </c>
      <c r="AS29" s="6">
        <v>110.367701766</v>
      </c>
      <c r="AT29" s="6">
        <v>108.797122874</v>
      </c>
      <c r="AU29" s="6">
        <v>100.155681036</v>
      </c>
      <c r="AV29" s="6">
        <v>106.480175824</v>
      </c>
      <c r="AW29" s="6">
        <v>106.411840384</v>
      </c>
      <c r="AX29" s="6">
        <v>106.597844025</v>
      </c>
      <c r="AY29" s="6">
        <v>110.4540312</v>
      </c>
      <c r="AZ29" s="6">
        <v>112.380026261</v>
      </c>
      <c r="BA29" s="6">
        <v>112.943503785</v>
      </c>
      <c r="BB29" s="6">
        <v>113.10768159200001</v>
      </c>
      <c r="BC29" s="6">
        <v>116.184515484</v>
      </c>
      <c r="BD29" s="6">
        <v>116.175373561</v>
      </c>
      <c r="BE29" s="6">
        <v>116.929161923</v>
      </c>
      <c r="BF29" s="6"/>
      <c r="BG29" s="6" t="str">
        <f>BG28</f>
        <v>Q1-2016</v>
      </c>
      <c r="BI29" s="15">
        <f>(1/COUNT(AD29:AS29)*LN(AS29/AC29))</f>
        <v>5.9927606537399959E-3</v>
      </c>
      <c r="BJ29" s="8">
        <f>AC29*(1+BI29)^COUNT(AD29:BE29)</f>
        <v>118.53756062132769</v>
      </c>
      <c r="BK29" s="8">
        <f t="shared" si="0"/>
        <v>0.98643131603268119</v>
      </c>
    </row>
    <row r="30" spans="1:66" x14ac:dyDescent="0.3">
      <c r="A30" s="2" t="s">
        <v>83</v>
      </c>
      <c r="B30" s="6">
        <v>84.032971861999997</v>
      </c>
      <c r="C30" s="6">
        <v>85.078767595000002</v>
      </c>
      <c r="D30" s="6">
        <v>85.556389074999998</v>
      </c>
      <c r="E30" s="6">
        <v>86.653675598999996</v>
      </c>
      <c r="F30" s="6">
        <v>87.626674006000002</v>
      </c>
      <c r="G30" s="6">
        <v>88.102519942000001</v>
      </c>
      <c r="H30" s="6">
        <v>86.843658864999995</v>
      </c>
      <c r="I30" s="6">
        <v>85.911497983000004</v>
      </c>
      <c r="J30" s="6">
        <v>87.342586879999999</v>
      </c>
      <c r="K30" s="6">
        <v>88.120275387000007</v>
      </c>
      <c r="L30" s="6">
        <v>89.162520029999996</v>
      </c>
      <c r="M30" s="6">
        <v>89.885166656999999</v>
      </c>
      <c r="N30" s="6">
        <v>90.030761308999999</v>
      </c>
      <c r="O30" s="6">
        <v>90.577629027</v>
      </c>
      <c r="P30" s="6">
        <v>91.090761397999998</v>
      </c>
      <c r="Q30" s="6">
        <v>92.152537030999994</v>
      </c>
      <c r="R30" s="6">
        <v>92.642587323000001</v>
      </c>
      <c r="S30" s="6">
        <v>92.351398019000001</v>
      </c>
      <c r="T30" s="6">
        <v>93.177026229000006</v>
      </c>
      <c r="U30" s="6">
        <v>93.711465134999997</v>
      </c>
      <c r="V30" s="6">
        <v>94.751934234000004</v>
      </c>
      <c r="W30" s="6">
        <v>95.234882347999999</v>
      </c>
      <c r="X30" s="6">
        <v>96.408517286999995</v>
      </c>
      <c r="Y30" s="6">
        <v>97.722420244999995</v>
      </c>
      <c r="Z30" s="6">
        <v>98.377596178999994</v>
      </c>
      <c r="AA30" s="6">
        <v>99.244061912999996</v>
      </c>
      <c r="AB30" s="6">
        <v>100.63253774099999</v>
      </c>
      <c r="AC30" s="6">
        <v>101.685435652</v>
      </c>
      <c r="AD30" s="6">
        <v>102.738333563</v>
      </c>
      <c r="AE30" s="6">
        <v>103.998970184</v>
      </c>
      <c r="AF30" s="6">
        <v>104.659472752</v>
      </c>
      <c r="AG30" s="6">
        <v>105.03056156</v>
      </c>
      <c r="AH30" s="6">
        <v>106.291198182</v>
      </c>
      <c r="AI30" s="6">
        <v>107.780880049</v>
      </c>
      <c r="AJ30" s="6">
        <v>108.885268751</v>
      </c>
      <c r="AK30" s="6">
        <v>110.334113093</v>
      </c>
      <c r="AL30" s="6">
        <v>111.25917179699999</v>
      </c>
      <c r="AM30" s="6">
        <v>112.82520207899999</v>
      </c>
      <c r="AN30" s="6">
        <v>112.67960742699999</v>
      </c>
      <c r="AO30" s="6">
        <v>114.563460181</v>
      </c>
      <c r="AP30" s="6">
        <v>115.29853562</v>
      </c>
      <c r="AQ30" s="6">
        <v>115.969691455</v>
      </c>
      <c r="AR30" s="6">
        <v>116.953343128</v>
      </c>
      <c r="AS30" s="6">
        <v>117.59253916199999</v>
      </c>
      <c r="AT30" s="6">
        <v>116.079775216</v>
      </c>
      <c r="AU30" s="6">
        <v>104.851231562</v>
      </c>
      <c r="AV30" s="6">
        <v>119.859909536</v>
      </c>
      <c r="AW30" s="6">
        <v>119.966442208</v>
      </c>
      <c r="AX30" s="6">
        <v>121.727782389</v>
      </c>
      <c r="AY30" s="6">
        <v>124.739105925</v>
      </c>
      <c r="AZ30" s="6">
        <v>119.073343306</v>
      </c>
      <c r="BA30" s="6">
        <v>122.809089012</v>
      </c>
      <c r="BB30" s="6">
        <v>122.050931495</v>
      </c>
      <c r="BC30" s="6">
        <v>124.359139394</v>
      </c>
      <c r="BD30" s="6">
        <v>126.77210442000001</v>
      </c>
      <c r="BE30" s="6">
        <v>125.82041254799999</v>
      </c>
      <c r="BF30" s="6"/>
      <c r="BG30" s="6" t="s">
        <v>33</v>
      </c>
      <c r="BI30" s="15">
        <f t="shared" ref="BI30:BI35" si="1">(1/COUNT(AI30:AS30)*LN(AS30/AH30))</f>
        <v>9.1857373369834319E-3</v>
      </c>
      <c r="BJ30" s="8">
        <f t="shared" ref="BJ30:BJ35" si="2">AH30*(1+BI30)^COUNT(AI30:BE30)</f>
        <v>131.16944966280514</v>
      </c>
      <c r="BK30" s="8">
        <f t="shared" si="0"/>
        <v>0.95922040438108258</v>
      </c>
      <c r="BM30" s="46"/>
      <c r="BN30" s="43"/>
    </row>
    <row r="31" spans="1:66" x14ac:dyDescent="0.3">
      <c r="A31" s="2" t="s">
        <v>84</v>
      </c>
      <c r="B31" s="6">
        <v>90.998076616000006</v>
      </c>
      <c r="C31" s="6">
        <v>90.193034644999997</v>
      </c>
      <c r="D31" s="6">
        <v>90.251390240999996</v>
      </c>
      <c r="E31" s="6">
        <v>90.299859144999999</v>
      </c>
      <c r="F31" s="6">
        <v>92.394390990000005</v>
      </c>
      <c r="G31" s="6">
        <v>91.409941731999993</v>
      </c>
      <c r="H31" s="6">
        <v>89.136243738000005</v>
      </c>
      <c r="I31" s="6">
        <v>91.644569809999993</v>
      </c>
      <c r="J31" s="6">
        <v>91.689783340000005</v>
      </c>
      <c r="K31" s="6">
        <v>91.309748549000005</v>
      </c>
      <c r="L31" s="6">
        <v>92.785035889</v>
      </c>
      <c r="M31" s="6">
        <v>92.833022514999996</v>
      </c>
      <c r="N31" s="6">
        <v>94.996037787999995</v>
      </c>
      <c r="O31" s="6">
        <v>95.220296895999994</v>
      </c>
      <c r="P31" s="6">
        <v>93.838450851999994</v>
      </c>
      <c r="Q31" s="6">
        <v>94.606236874999993</v>
      </c>
      <c r="R31" s="6">
        <v>94.686294965000002</v>
      </c>
      <c r="S31" s="6">
        <v>95.371611509999994</v>
      </c>
      <c r="T31" s="6">
        <v>96.308676989000006</v>
      </c>
      <c r="U31" s="6">
        <v>96.137709560999994</v>
      </c>
      <c r="V31" s="6">
        <v>97.120229709</v>
      </c>
      <c r="W31" s="6">
        <v>97.835688606999994</v>
      </c>
      <c r="X31" s="6">
        <v>98.245624610999997</v>
      </c>
      <c r="Y31" s="6">
        <v>99.442999454000002</v>
      </c>
      <c r="Z31" s="6">
        <v>99.225733371000004</v>
      </c>
      <c r="AA31" s="6">
        <v>99.749969179000004</v>
      </c>
      <c r="AB31" s="6">
        <v>100.91479028000001</v>
      </c>
      <c r="AC31" s="6">
        <v>100.03161932899999</v>
      </c>
      <c r="AD31" s="6">
        <v>100.52740075600001</v>
      </c>
      <c r="AE31" s="6">
        <v>100.495449861</v>
      </c>
      <c r="AF31" s="6">
        <v>100.186912733</v>
      </c>
      <c r="AG31" s="6">
        <v>101.52885030100001</v>
      </c>
      <c r="AH31" s="6">
        <v>102.679323642</v>
      </c>
      <c r="AI31" s="19">
        <v>103.668595677</v>
      </c>
      <c r="AJ31" s="6">
        <v>104.378990659</v>
      </c>
      <c r="AK31" s="6">
        <v>103.784342313</v>
      </c>
      <c r="AL31" s="6">
        <v>104.29290409799999</v>
      </c>
      <c r="AM31" s="6">
        <v>104.60662571100001</v>
      </c>
      <c r="AN31" s="6">
        <v>105.265658124</v>
      </c>
      <c r="AO31" s="6">
        <v>105.301105531</v>
      </c>
      <c r="AP31" s="6">
        <v>104.834501902</v>
      </c>
      <c r="AQ31" s="6">
        <v>105.735999404</v>
      </c>
      <c r="AR31" s="6">
        <v>106.33679678999999</v>
      </c>
      <c r="AS31" s="6">
        <v>107.21827977</v>
      </c>
      <c r="AT31" s="6">
        <v>105.87236341099999</v>
      </c>
      <c r="AU31" s="6">
        <v>100.083825885</v>
      </c>
      <c r="AV31" s="6">
        <v>104.41443806700001</v>
      </c>
      <c r="AW31" s="6">
        <v>105.90684626300001</v>
      </c>
      <c r="AX31" s="6">
        <v>105.25975022199999</v>
      </c>
      <c r="AY31" s="6">
        <v>106.63291526899999</v>
      </c>
      <c r="AZ31" s="6">
        <v>110.164152242</v>
      </c>
      <c r="BA31" s="6">
        <v>110.881178542</v>
      </c>
      <c r="BB31" s="6">
        <v>109.990291148</v>
      </c>
      <c r="BC31" s="6">
        <v>111.23143268699999</v>
      </c>
      <c r="BD31" s="6">
        <v>112.67103148</v>
      </c>
      <c r="BE31" s="6">
        <v>112.890588382</v>
      </c>
      <c r="BF31" s="6"/>
      <c r="BG31" s="6" t="str">
        <f>BG30</f>
        <v>Q2-2017</v>
      </c>
      <c r="BI31" s="15">
        <f t="shared" si="1"/>
        <v>3.9323623098369573E-3</v>
      </c>
      <c r="BJ31" s="8">
        <f t="shared" si="2"/>
        <v>112.37907301006632</v>
      </c>
      <c r="BK31" s="8">
        <f t="shared" si="0"/>
        <v>1.0045516959539955</v>
      </c>
    </row>
    <row r="32" spans="1:66" x14ac:dyDescent="0.3">
      <c r="A32" s="2" t="s">
        <v>85</v>
      </c>
      <c r="B32" s="6">
        <v>82.333711765999993</v>
      </c>
      <c r="C32" s="6">
        <v>82.512396921999994</v>
      </c>
      <c r="D32" s="6">
        <v>83.105233968999997</v>
      </c>
      <c r="E32" s="6">
        <v>84.362635675000007</v>
      </c>
      <c r="F32" s="6">
        <v>84.001617819000003</v>
      </c>
      <c r="G32" s="6">
        <v>85.204551022000004</v>
      </c>
      <c r="H32" s="6">
        <v>86.215054058000007</v>
      </c>
      <c r="I32" s="6">
        <v>87.145333374000003</v>
      </c>
      <c r="J32" s="6">
        <v>88.486650823999994</v>
      </c>
      <c r="K32" s="6">
        <v>89.581536667999998</v>
      </c>
      <c r="L32" s="6">
        <v>90.587369068000001</v>
      </c>
      <c r="M32" s="6">
        <v>91.318590361999995</v>
      </c>
      <c r="N32" s="6">
        <v>91.606479415999999</v>
      </c>
      <c r="O32" s="6">
        <v>91.439693258999995</v>
      </c>
      <c r="P32" s="6">
        <v>91.476190936999998</v>
      </c>
      <c r="Q32" s="6">
        <v>91.412781503999994</v>
      </c>
      <c r="R32" s="6">
        <v>91.268303189999997</v>
      </c>
      <c r="S32" s="6">
        <v>91.961358723000004</v>
      </c>
      <c r="T32" s="6">
        <v>92.638756508</v>
      </c>
      <c r="U32" s="6">
        <v>93.179682782</v>
      </c>
      <c r="V32" s="6">
        <v>94.354258556999994</v>
      </c>
      <c r="W32" s="6">
        <v>95.400414107000003</v>
      </c>
      <c r="X32" s="6">
        <v>96.164018471999995</v>
      </c>
      <c r="Y32" s="6">
        <v>96.985761124000007</v>
      </c>
      <c r="Z32" s="6">
        <v>98.5568071</v>
      </c>
      <c r="AA32" s="6">
        <v>99.100980578000005</v>
      </c>
      <c r="AB32" s="6">
        <v>100.421391376</v>
      </c>
      <c r="AC32" s="6">
        <v>101.22411787</v>
      </c>
      <c r="AD32" s="6">
        <v>101.04727872700001</v>
      </c>
      <c r="AE32" s="6">
        <v>102.522821335</v>
      </c>
      <c r="AF32" s="6">
        <v>103.10965328</v>
      </c>
      <c r="AG32" s="6">
        <v>105.08628831599999</v>
      </c>
      <c r="AH32" s="6">
        <v>106.357635204</v>
      </c>
      <c r="AI32" s="19">
        <v>107.403968683</v>
      </c>
      <c r="AJ32" s="6">
        <v>108.991940152</v>
      </c>
      <c r="AK32" s="6">
        <v>110.46570346999999</v>
      </c>
      <c r="AL32" s="6">
        <v>112.472141607</v>
      </c>
      <c r="AM32" s="6">
        <v>114.05684363100001</v>
      </c>
      <c r="AN32" s="6">
        <v>115.475070874</v>
      </c>
      <c r="AO32" s="6">
        <v>116.608522819</v>
      </c>
      <c r="AP32" s="6">
        <v>118.23519383599999</v>
      </c>
      <c r="AQ32" s="6">
        <v>119.304524633</v>
      </c>
      <c r="AR32" s="6">
        <v>120.191166873</v>
      </c>
      <c r="AS32" s="6">
        <v>120.97690115100001</v>
      </c>
      <c r="AT32" s="6">
        <v>121.872684491</v>
      </c>
      <c r="AU32" s="6">
        <v>110.653574209</v>
      </c>
      <c r="AV32" s="6">
        <v>118.13566482500001</v>
      </c>
      <c r="AW32" s="6">
        <v>118.279209012</v>
      </c>
      <c r="AX32" s="6">
        <v>121.321060239</v>
      </c>
      <c r="AY32" s="6">
        <v>123.958034121</v>
      </c>
      <c r="AZ32" s="6">
        <v>126.547167354</v>
      </c>
      <c r="BA32" s="6">
        <v>128.61610303800001</v>
      </c>
      <c r="BB32" s="6">
        <v>134.08908658300001</v>
      </c>
      <c r="BC32" s="6">
        <v>130.95706985699999</v>
      </c>
      <c r="BD32" s="6">
        <v>132.21269227299999</v>
      </c>
      <c r="BE32" s="6">
        <v>129.09535468600001</v>
      </c>
      <c r="BF32" s="6"/>
      <c r="BG32" s="6" t="str">
        <f>BG31</f>
        <v>Q2-2017</v>
      </c>
      <c r="BI32" s="15">
        <f t="shared" si="1"/>
        <v>1.170839050471467E-2</v>
      </c>
      <c r="BJ32" s="8">
        <f t="shared" si="2"/>
        <v>139.00863014401659</v>
      </c>
      <c r="BK32" s="8">
        <f t="shared" si="0"/>
        <v>0.92868589922980915</v>
      </c>
    </row>
    <row r="33" spans="1:64" x14ac:dyDescent="0.3">
      <c r="A33" s="2" t="s">
        <v>86</v>
      </c>
      <c r="B33" s="6">
        <v>101.991873258</v>
      </c>
      <c r="C33" s="6">
        <v>102.08309296100001</v>
      </c>
      <c r="D33" s="6">
        <v>102.98369469399999</v>
      </c>
      <c r="E33" s="6">
        <v>103.032903049</v>
      </c>
      <c r="F33" s="6">
        <v>103.88088282699999</v>
      </c>
      <c r="G33" s="6">
        <v>104.454750538</v>
      </c>
      <c r="H33" s="6">
        <v>104.542318127</v>
      </c>
      <c r="I33" s="6">
        <v>104.339467144</v>
      </c>
      <c r="J33" s="6">
        <v>103.650025008</v>
      </c>
      <c r="K33" s="6">
        <v>103.205453957</v>
      </c>
      <c r="L33" s="6">
        <v>102.399588372</v>
      </c>
      <c r="M33" s="6">
        <v>100.88565684</v>
      </c>
      <c r="N33" s="6">
        <v>100.335021302</v>
      </c>
      <c r="O33" s="6">
        <v>98.982550853999996</v>
      </c>
      <c r="P33" s="6">
        <v>97.864623162000001</v>
      </c>
      <c r="Q33" s="6">
        <v>96.317914505999994</v>
      </c>
      <c r="R33" s="6">
        <v>96.718738962000003</v>
      </c>
      <c r="S33" s="6">
        <v>97.452225288999998</v>
      </c>
      <c r="T33" s="6">
        <v>97.316477801999994</v>
      </c>
      <c r="U33" s="6">
        <v>98.382061441000005</v>
      </c>
      <c r="V33" s="6">
        <v>97.750606739000006</v>
      </c>
      <c r="W33" s="6">
        <v>98.075839651999999</v>
      </c>
      <c r="X33" s="6">
        <v>98.168704886</v>
      </c>
      <c r="Y33" s="6">
        <v>98.962859197</v>
      </c>
      <c r="Z33" s="6">
        <v>99.601007617999997</v>
      </c>
      <c r="AA33" s="6">
        <v>99.897459071</v>
      </c>
      <c r="AB33" s="6">
        <v>100.01111006399999</v>
      </c>
      <c r="AC33" s="6">
        <v>100.490423247</v>
      </c>
      <c r="AD33" s="6">
        <v>100.959500007</v>
      </c>
      <c r="AE33" s="6">
        <v>101.26193619999999</v>
      </c>
      <c r="AF33" s="6">
        <v>102.450844887</v>
      </c>
      <c r="AG33" s="6">
        <v>103.405661588</v>
      </c>
      <c r="AH33" s="6">
        <v>104.616351667</v>
      </c>
      <c r="AI33" s="19">
        <v>105.144923534</v>
      </c>
      <c r="AJ33" s="6">
        <v>105.875670227</v>
      </c>
      <c r="AK33" s="6">
        <v>106.749617435</v>
      </c>
      <c r="AL33" s="6">
        <v>107.526080108</v>
      </c>
      <c r="AM33" s="6">
        <v>108.364285174</v>
      </c>
      <c r="AN33" s="6">
        <v>108.93398216600001</v>
      </c>
      <c r="AO33" s="6">
        <v>109.597384662</v>
      </c>
      <c r="AP33" s="6">
        <v>110.565116149</v>
      </c>
      <c r="AQ33" s="6">
        <v>111.19645049899999</v>
      </c>
      <c r="AR33" s="6">
        <v>111.698925833</v>
      </c>
      <c r="AS33" s="6">
        <v>112.615733412</v>
      </c>
      <c r="AT33" s="6">
        <v>107.710768989</v>
      </c>
      <c r="AU33" s="6">
        <v>91.425442544999996</v>
      </c>
      <c r="AV33" s="6">
        <v>104.762587221</v>
      </c>
      <c r="AW33" s="6">
        <v>105.150798864</v>
      </c>
      <c r="AX33" s="6">
        <v>102.458978445</v>
      </c>
      <c r="AY33" s="6">
        <v>106.993991796</v>
      </c>
      <c r="AZ33" s="6">
        <v>109.992856769</v>
      </c>
      <c r="BA33" s="6">
        <v>112.112776674</v>
      </c>
      <c r="BB33" s="6">
        <v>114.64347736800001</v>
      </c>
      <c r="BC33" s="6">
        <v>114.86631541600001</v>
      </c>
      <c r="BD33" s="6">
        <v>115.249273178</v>
      </c>
      <c r="BE33" s="6">
        <v>115.65247183699999</v>
      </c>
      <c r="BF33" s="6"/>
      <c r="BG33" s="6" t="str">
        <f>BG32</f>
        <v>Q2-2017</v>
      </c>
      <c r="BI33" s="15">
        <f t="shared" si="1"/>
        <v>6.6983244719142493E-3</v>
      </c>
      <c r="BJ33" s="8">
        <f t="shared" si="2"/>
        <v>121.97884691148488</v>
      </c>
      <c r="BK33" s="8">
        <f t="shared" si="0"/>
        <v>0.948135474021363</v>
      </c>
    </row>
    <row r="34" spans="1:64" x14ac:dyDescent="0.3">
      <c r="A34" s="2" t="s">
        <v>87</v>
      </c>
      <c r="B34" s="6">
        <v>80.678136338000002</v>
      </c>
      <c r="C34" s="6">
        <v>82.061118007000005</v>
      </c>
      <c r="D34" s="6">
        <v>83.539877353999998</v>
      </c>
      <c r="E34" s="6">
        <v>85.241095031</v>
      </c>
      <c r="F34" s="6">
        <v>86.968040625</v>
      </c>
      <c r="G34" s="6">
        <v>88.055059053999997</v>
      </c>
      <c r="H34" s="6">
        <v>89.074288460999995</v>
      </c>
      <c r="I34" s="6">
        <v>89.689834711000003</v>
      </c>
      <c r="J34" s="6">
        <v>89.962553885000005</v>
      </c>
      <c r="K34" s="6">
        <v>90.584133664000007</v>
      </c>
      <c r="L34" s="6">
        <v>91.000466419999995</v>
      </c>
      <c r="M34" s="6">
        <v>91.691327478999995</v>
      </c>
      <c r="N34" s="6">
        <v>91.890961555999993</v>
      </c>
      <c r="O34" s="6">
        <v>92.032032514999997</v>
      </c>
      <c r="P34" s="6">
        <v>92.109530653999997</v>
      </c>
      <c r="Q34" s="6">
        <v>91.996353979999995</v>
      </c>
      <c r="R34" s="6">
        <v>92.027657343000001</v>
      </c>
      <c r="S34" s="6">
        <v>92.318940522000005</v>
      </c>
      <c r="T34" s="6">
        <v>92.738948227999998</v>
      </c>
      <c r="U34" s="6">
        <v>93.271998558999996</v>
      </c>
      <c r="V34" s="6">
        <v>93.843483786999997</v>
      </c>
      <c r="W34" s="6">
        <v>94.552862963999999</v>
      </c>
      <c r="X34" s="6">
        <v>95.455123866999998</v>
      </c>
      <c r="Y34" s="6">
        <v>96.495319984000005</v>
      </c>
      <c r="Z34" s="6">
        <v>98.335736548</v>
      </c>
      <c r="AA34" s="6">
        <v>99.549590714999994</v>
      </c>
      <c r="AB34" s="6">
        <v>100.693011236</v>
      </c>
      <c r="AC34" s="6">
        <v>101.4216615</v>
      </c>
      <c r="AD34" s="6">
        <v>101.416410114</v>
      </c>
      <c r="AE34" s="6">
        <v>101.668403678</v>
      </c>
      <c r="AF34" s="6">
        <v>102.039522049</v>
      </c>
      <c r="AG34" s="6">
        <v>102.651467603</v>
      </c>
      <c r="AH34" s="6">
        <v>103.461162632</v>
      </c>
      <c r="AI34" s="19">
        <v>104.433962259</v>
      </c>
      <c r="AJ34" s="6">
        <v>105.305202753</v>
      </c>
      <c r="AK34" s="6">
        <v>106.556208962</v>
      </c>
      <c r="AL34" s="6">
        <v>107.52542036299999</v>
      </c>
      <c r="AM34" s="6">
        <v>108.798853541</v>
      </c>
      <c r="AN34" s="6">
        <v>109.888792768</v>
      </c>
      <c r="AO34" s="6">
        <v>110.4612942</v>
      </c>
      <c r="AP34" s="6">
        <v>111.396666947</v>
      </c>
      <c r="AQ34" s="6">
        <v>111.728561928</v>
      </c>
      <c r="AR34" s="6">
        <v>111.995704238</v>
      </c>
      <c r="AS34" s="6">
        <v>112.556281668</v>
      </c>
      <c r="AT34" s="6">
        <v>109.434726889</v>
      </c>
      <c r="AU34" s="6">
        <v>101.329706884</v>
      </c>
      <c r="AV34" s="6">
        <v>110.65967562500001</v>
      </c>
      <c r="AW34" s="6">
        <v>111.145424045</v>
      </c>
      <c r="AX34" s="6">
        <v>109.541872291</v>
      </c>
      <c r="AY34" s="6">
        <v>111.63805818100001</v>
      </c>
      <c r="AZ34" s="6">
        <v>112.016130924</v>
      </c>
      <c r="BA34" s="6">
        <v>112.41242786399999</v>
      </c>
      <c r="BB34" s="6">
        <v>112.718317314</v>
      </c>
      <c r="BC34" s="6">
        <v>113.095257068</v>
      </c>
      <c r="BD34" s="6">
        <v>113.46203766799999</v>
      </c>
      <c r="BE34" s="6">
        <v>113.76876123</v>
      </c>
      <c r="BF34" s="6"/>
      <c r="BG34" s="6" t="str">
        <f>BG33</f>
        <v>Q2-2017</v>
      </c>
      <c r="BI34" s="15">
        <f t="shared" si="1"/>
        <v>7.6597341840089154E-3</v>
      </c>
      <c r="BJ34" s="8">
        <f t="shared" si="2"/>
        <v>123.30967712376378</v>
      </c>
      <c r="BK34" s="8">
        <f t="shared" si="0"/>
        <v>0.92262638167329125</v>
      </c>
    </row>
    <row r="35" spans="1:64" x14ac:dyDescent="0.3">
      <c r="A35" s="2" t="s">
        <v>88</v>
      </c>
      <c r="B35" s="6">
        <v>97.226195597</v>
      </c>
      <c r="C35" s="6">
        <v>96.220020919999996</v>
      </c>
      <c r="D35" s="6">
        <v>96.331257631</v>
      </c>
      <c r="E35" s="6">
        <v>96.096405672000003</v>
      </c>
      <c r="F35" s="6">
        <v>96.117718647999993</v>
      </c>
      <c r="G35" s="6">
        <v>97.834292168000005</v>
      </c>
      <c r="H35" s="6">
        <v>98.076673596000006</v>
      </c>
      <c r="I35" s="6">
        <v>98.52502552</v>
      </c>
      <c r="J35" s="6">
        <v>99.263172659000006</v>
      </c>
      <c r="K35" s="6">
        <v>98.648700430999995</v>
      </c>
      <c r="L35" s="6">
        <v>98.570389855000002</v>
      </c>
      <c r="M35" s="6">
        <v>98.595747547000002</v>
      </c>
      <c r="N35" s="6">
        <v>98.036295972000005</v>
      </c>
      <c r="O35" s="6">
        <v>96.185213426000004</v>
      </c>
      <c r="P35" s="6">
        <v>96.503336196000006</v>
      </c>
      <c r="Q35" s="6">
        <v>94.496403178999998</v>
      </c>
      <c r="R35" s="6">
        <v>94.717229760999999</v>
      </c>
      <c r="S35" s="6">
        <v>94.923587084000005</v>
      </c>
      <c r="T35" s="6">
        <v>95.005343191999998</v>
      </c>
      <c r="U35" s="6">
        <v>96.849862454000004</v>
      </c>
      <c r="V35" s="6">
        <v>96.866658741999998</v>
      </c>
      <c r="W35" s="6">
        <v>97.748474148</v>
      </c>
      <c r="X35" s="6">
        <v>98.348356597999995</v>
      </c>
      <c r="Y35" s="6">
        <v>98.408833831999999</v>
      </c>
      <c r="Z35" s="6">
        <v>98.849090755000006</v>
      </c>
      <c r="AA35" s="6">
        <v>99.653852029999996</v>
      </c>
      <c r="AB35" s="6">
        <v>100.24863111800001</v>
      </c>
      <c r="AC35" s="6">
        <v>100.23314044200001</v>
      </c>
      <c r="AD35" s="6">
        <v>101.400986413</v>
      </c>
      <c r="AE35" s="6">
        <v>102.706708672</v>
      </c>
      <c r="AF35" s="6">
        <v>103.663939235</v>
      </c>
      <c r="AG35" s="6">
        <v>104.458220087</v>
      </c>
      <c r="AH35" s="6">
        <v>106.26710351600001</v>
      </c>
      <c r="AI35" s="19">
        <v>107.57762551499999</v>
      </c>
      <c r="AJ35" s="6">
        <v>108.55915360500001</v>
      </c>
      <c r="AK35" s="6">
        <v>111.044918909</v>
      </c>
      <c r="AL35" s="6">
        <v>111.064134053</v>
      </c>
      <c r="AM35" s="6">
        <v>112.57654992800001</v>
      </c>
      <c r="AN35" s="6">
        <v>114.108142048</v>
      </c>
      <c r="AO35" s="6">
        <v>115.474905146</v>
      </c>
      <c r="AP35" s="6">
        <v>116.168149137</v>
      </c>
      <c r="AQ35" s="6">
        <v>115.76290562200001</v>
      </c>
      <c r="AR35" s="6">
        <v>117.65859561400001</v>
      </c>
      <c r="AS35" s="6">
        <v>119.06519588800001</v>
      </c>
      <c r="AT35" s="6">
        <v>113.408629064</v>
      </c>
      <c r="AU35" s="6">
        <v>102.36647595399999</v>
      </c>
      <c r="AV35" s="6">
        <v>115.64915744300001</v>
      </c>
      <c r="AW35" s="6">
        <v>114.189126053</v>
      </c>
      <c r="AX35" s="6">
        <v>116.15549264400001</v>
      </c>
      <c r="AY35" s="6">
        <v>118.462057828</v>
      </c>
      <c r="AZ35" s="6">
        <v>121.880618818</v>
      </c>
      <c r="BA35" s="6">
        <v>126.00653189499999</v>
      </c>
      <c r="BB35" s="6">
        <v>127.31414956499999</v>
      </c>
      <c r="BC35" s="6">
        <v>128.33014946</v>
      </c>
      <c r="BD35" s="6">
        <v>126.690911184</v>
      </c>
      <c r="BE35" s="6">
        <v>127.68682164099999</v>
      </c>
      <c r="BF35" s="6"/>
      <c r="BG35" s="6" t="str">
        <f>BG34</f>
        <v>Q2-2017</v>
      </c>
      <c r="BI35" s="15">
        <f t="shared" si="1"/>
        <v>1.0337767143250609E-2</v>
      </c>
      <c r="BJ35" s="8">
        <f t="shared" si="2"/>
        <v>134.62643839912877</v>
      </c>
      <c r="BK35" s="8">
        <f t="shared" si="0"/>
        <v>0.94845279396343529</v>
      </c>
    </row>
    <row r="36" spans="1:64" x14ac:dyDescent="0.3">
      <c r="A36" s="2" t="s">
        <v>89</v>
      </c>
      <c r="B36" s="6">
        <v>99.824597366999996</v>
      </c>
      <c r="C36" s="6">
        <v>99.820145053000005</v>
      </c>
      <c r="D36" s="6">
        <v>100.033485114</v>
      </c>
      <c r="E36" s="6">
        <v>99.998237626000005</v>
      </c>
      <c r="F36" s="6">
        <v>99.975976054</v>
      </c>
      <c r="G36" s="6">
        <v>100.13217808100001</v>
      </c>
      <c r="H36" s="6">
        <v>100.08357365000001</v>
      </c>
      <c r="I36" s="6">
        <v>100.135888343</v>
      </c>
      <c r="J36" s="6">
        <v>99.985622735000007</v>
      </c>
      <c r="K36" s="6">
        <v>99.675444837000001</v>
      </c>
      <c r="L36" s="6">
        <v>99.031714390999994</v>
      </c>
      <c r="M36" s="6">
        <v>98.374998028999997</v>
      </c>
      <c r="N36" s="6">
        <v>97.458934357000004</v>
      </c>
      <c r="O36" s="6">
        <v>96.524690402000004</v>
      </c>
      <c r="P36" s="6">
        <v>96.023062988000007</v>
      </c>
      <c r="Q36" s="6">
        <v>95.311805774999996</v>
      </c>
      <c r="R36" s="6">
        <v>95.018695081999994</v>
      </c>
      <c r="S36" s="6">
        <v>94.934843162999996</v>
      </c>
      <c r="T36" s="6">
        <v>94.899966699999993</v>
      </c>
      <c r="U36" s="6">
        <v>95.057652833000006</v>
      </c>
      <c r="V36" s="6">
        <v>95.406788481000007</v>
      </c>
      <c r="W36" s="6">
        <v>95.856472226999998</v>
      </c>
      <c r="X36" s="6">
        <v>96.560308915999997</v>
      </c>
      <c r="Y36" s="6">
        <v>97.389923484999997</v>
      </c>
      <c r="Z36" s="6">
        <v>98.507454379999999</v>
      </c>
      <c r="AA36" s="6">
        <v>99.570444424000002</v>
      </c>
      <c r="AB36" s="6">
        <v>100.472409101</v>
      </c>
      <c r="AC36" s="6">
        <v>101.450063121</v>
      </c>
      <c r="AD36" s="19">
        <v>102.140171841</v>
      </c>
      <c r="AE36" s="6">
        <v>102.563883754</v>
      </c>
      <c r="AF36" s="6">
        <v>103.44247378</v>
      </c>
      <c r="AG36" s="6">
        <v>104.004949489</v>
      </c>
      <c r="AH36" s="6">
        <v>104.821578141</v>
      </c>
      <c r="AI36" s="6">
        <v>105.89532794500001</v>
      </c>
      <c r="AJ36" s="6">
        <v>106.562062015</v>
      </c>
      <c r="AK36" s="6">
        <v>107.13678158899999</v>
      </c>
      <c r="AL36" s="6">
        <v>107.594256886</v>
      </c>
      <c r="AM36" s="6">
        <v>108.22463038799999</v>
      </c>
      <c r="AN36" s="6">
        <v>108.78784815</v>
      </c>
      <c r="AO36" s="6">
        <v>109.50504178200001</v>
      </c>
      <c r="AP36" s="6">
        <v>110.171775852</v>
      </c>
      <c r="AQ36" s="6">
        <v>110.553190779</v>
      </c>
      <c r="AR36" s="6">
        <v>110.87932280299999</v>
      </c>
      <c r="AS36" s="6">
        <v>111.120118803</v>
      </c>
      <c r="AT36" s="6">
        <v>105.022674338</v>
      </c>
      <c r="AU36" s="6">
        <v>86.301063639000006</v>
      </c>
      <c r="AV36" s="6">
        <v>100.65977732899999</v>
      </c>
      <c r="AW36" s="6">
        <v>100.60041313799999</v>
      </c>
      <c r="AX36" s="6">
        <v>100.370376898</v>
      </c>
      <c r="AY36" s="6">
        <v>101.727590714</v>
      </c>
      <c r="AZ36" s="6">
        <v>104.88947593499999</v>
      </c>
      <c r="BA36" s="6">
        <v>107.265527678</v>
      </c>
      <c r="BB36" s="6">
        <v>107.25588099700001</v>
      </c>
      <c r="BC36" s="6">
        <v>109.656049443</v>
      </c>
      <c r="BD36" s="6">
        <v>109.858629745</v>
      </c>
      <c r="BE36" s="6">
        <v>110.066033387</v>
      </c>
      <c r="BF36" s="6"/>
      <c r="BG36" s="6" t="s">
        <v>28</v>
      </c>
      <c r="BI36" s="15">
        <f>(1/COUNT(AD36:AS36)*LN(AS36/AC36))</f>
        <v>5.6903174454428235E-3</v>
      </c>
      <c r="BJ36" s="8">
        <f>AC36*(1+BI36)^COUNT(AD36:BE36)</f>
        <v>118.91916461303481</v>
      </c>
      <c r="BK36" s="8">
        <f t="shared" si="0"/>
        <v>0.9255533685016788</v>
      </c>
    </row>
    <row r="37" spans="1:64" x14ac:dyDescent="0.3">
      <c r="A37" s="2" t="s">
        <v>90</v>
      </c>
      <c r="B37" s="6">
        <v>84.706382239000007</v>
      </c>
      <c r="C37" s="6">
        <v>84.760625199000003</v>
      </c>
      <c r="D37" s="6">
        <v>84.715504918999997</v>
      </c>
      <c r="E37" s="6">
        <v>85.107697959999996</v>
      </c>
      <c r="F37" s="6">
        <v>87.369218476</v>
      </c>
      <c r="G37" s="6">
        <v>89.192768181000005</v>
      </c>
      <c r="H37" s="6">
        <v>90.292996227000003</v>
      </c>
      <c r="I37" s="6">
        <v>91.697560155999994</v>
      </c>
      <c r="J37" s="6">
        <v>92.055563694</v>
      </c>
      <c r="K37" s="6">
        <v>92.369186628999998</v>
      </c>
      <c r="L37" s="6">
        <v>93.569353221</v>
      </c>
      <c r="M37" s="6">
        <v>92.233003924000002</v>
      </c>
      <c r="N37" s="6">
        <v>92.422114608000001</v>
      </c>
      <c r="O37" s="6">
        <v>92.548434956999998</v>
      </c>
      <c r="P37" s="6">
        <v>92.440113409000006</v>
      </c>
      <c r="Q37" s="6">
        <v>91.748022546000001</v>
      </c>
      <c r="R37" s="6">
        <v>93.046894887999997</v>
      </c>
      <c r="S37" s="6">
        <v>92.965448261999995</v>
      </c>
      <c r="T37" s="6">
        <v>93.388050234999994</v>
      </c>
      <c r="U37" s="6">
        <v>94.004365325999999</v>
      </c>
      <c r="V37" s="6">
        <v>94.823023096</v>
      </c>
      <c r="W37" s="6">
        <v>95.592697829000002</v>
      </c>
      <c r="X37" s="6">
        <v>96.280350631000005</v>
      </c>
      <c r="Y37" s="6">
        <v>97.007699418000001</v>
      </c>
      <c r="Z37" s="6">
        <v>98.385717170999996</v>
      </c>
      <c r="AA37" s="6">
        <v>99.376062129999994</v>
      </c>
      <c r="AB37" s="6">
        <v>100.74117663299999</v>
      </c>
      <c r="AC37" s="6">
        <v>101.488907623</v>
      </c>
      <c r="AD37" s="6">
        <v>101.415761813</v>
      </c>
      <c r="AE37" s="6">
        <v>101.493016938</v>
      </c>
      <c r="AF37" s="6">
        <v>101.781737423</v>
      </c>
      <c r="AG37" s="6">
        <v>102.68669081199999</v>
      </c>
      <c r="AH37" s="6">
        <v>103.166658825</v>
      </c>
      <c r="AI37" s="19">
        <v>104.516568862</v>
      </c>
      <c r="AJ37" s="6">
        <v>105.45332835000001</v>
      </c>
      <c r="AK37" s="6">
        <v>105.677779145</v>
      </c>
      <c r="AL37" s="6">
        <v>106.070383118</v>
      </c>
      <c r="AM37" s="6">
        <v>107.193130211</v>
      </c>
      <c r="AN37" s="6">
        <v>106.307408417</v>
      </c>
      <c r="AO37" s="6">
        <v>107.72405373300001</v>
      </c>
      <c r="AP37" s="6">
        <v>108.28965987399999</v>
      </c>
      <c r="AQ37" s="6">
        <v>108.94862965599999</v>
      </c>
      <c r="AR37" s="6">
        <v>109.084237057</v>
      </c>
      <c r="AS37" s="6">
        <v>109.595928984</v>
      </c>
      <c r="AT37" s="6">
        <v>109.34698667000001</v>
      </c>
      <c r="AU37" s="6">
        <v>100.52436916400001</v>
      </c>
      <c r="AV37" s="6">
        <v>107.87067409799999</v>
      </c>
      <c r="AW37" s="6">
        <v>108.034389215</v>
      </c>
      <c r="AX37" s="6">
        <v>109.65830838799999</v>
      </c>
      <c r="AY37" s="6">
        <v>110.582904304</v>
      </c>
      <c r="AZ37" s="6">
        <v>112.55858085600001</v>
      </c>
      <c r="BA37" s="6">
        <v>114.95044885</v>
      </c>
      <c r="BB37" s="6">
        <v>114.73701102</v>
      </c>
      <c r="BC37" s="6">
        <v>114.97477599600001</v>
      </c>
      <c r="BD37" s="6">
        <v>115.36935244</v>
      </c>
      <c r="BE37" s="6">
        <v>114.799554797</v>
      </c>
      <c r="BF37" s="6"/>
      <c r="BG37" s="6" t="s">
        <v>33</v>
      </c>
      <c r="BI37" s="15">
        <f>(1/COUNT(AI37:AS37)*LN(AS37/AH37))</f>
        <v>5.4958638246030639E-3</v>
      </c>
      <c r="BJ37" s="8">
        <f>AH37*(1+BI37)^COUNT(AI37:BE37)</f>
        <v>117.02698051266609</v>
      </c>
      <c r="BK37" s="8">
        <f t="shared" si="0"/>
        <v>0.98096656253191961</v>
      </c>
    </row>
    <row r="38" spans="1:64" x14ac:dyDescent="0.3">
      <c r="A38" s="2" t="s">
        <v>91</v>
      </c>
      <c r="B38" s="6">
        <v>87.622816686999997</v>
      </c>
      <c r="C38" s="6">
        <v>88.127563734999995</v>
      </c>
      <c r="D38" s="6">
        <v>89.358413960999997</v>
      </c>
      <c r="E38" s="6">
        <v>89.858923594999993</v>
      </c>
      <c r="F38" s="6">
        <v>90.748540227000007</v>
      </c>
      <c r="G38" s="6">
        <v>91.302432363999998</v>
      </c>
      <c r="H38" s="6">
        <v>91.790013380000005</v>
      </c>
      <c r="I38" s="6">
        <v>92.538717582999993</v>
      </c>
      <c r="J38" s="6">
        <v>93.038397489999994</v>
      </c>
      <c r="K38" s="6">
        <v>93.606391903000002</v>
      </c>
      <c r="L38" s="6">
        <v>93.296597161999998</v>
      </c>
      <c r="M38" s="6">
        <v>93.340033274999996</v>
      </c>
      <c r="N38" s="6">
        <v>93.881717625999997</v>
      </c>
      <c r="O38" s="6">
        <v>94.087738526999999</v>
      </c>
      <c r="P38" s="6">
        <v>94.913095142000003</v>
      </c>
      <c r="Q38" s="6">
        <v>94.906724429999997</v>
      </c>
      <c r="R38" s="6">
        <v>95.256928166999998</v>
      </c>
      <c r="S38" s="6">
        <v>95.941102240999996</v>
      </c>
      <c r="T38" s="6">
        <v>96.667628317999998</v>
      </c>
      <c r="U38" s="6">
        <v>96.864596589000001</v>
      </c>
      <c r="V38" s="6">
        <v>97.359622098000003</v>
      </c>
      <c r="W38" s="6">
        <v>98.153923032999998</v>
      </c>
      <c r="X38" s="6">
        <v>98.732750147000004</v>
      </c>
      <c r="Y38" s="6">
        <v>99.390443661999996</v>
      </c>
      <c r="Z38" s="6">
        <v>99.197564249999999</v>
      </c>
      <c r="AA38" s="6">
        <v>99.647469759000003</v>
      </c>
      <c r="AB38" s="6">
        <v>100.274080661</v>
      </c>
      <c r="AC38" s="6">
        <v>100.776369712</v>
      </c>
      <c r="AD38" s="6">
        <v>101.150029571</v>
      </c>
      <c r="AE38" s="6">
        <v>101.809446033</v>
      </c>
      <c r="AF38" s="6">
        <v>102.52436754999999</v>
      </c>
      <c r="AG38" s="6">
        <v>102.70102758199999</v>
      </c>
      <c r="AH38" s="6">
        <v>102.841622296</v>
      </c>
      <c r="AI38" s="19">
        <v>102.98094257</v>
      </c>
      <c r="AJ38" s="6">
        <v>103.549206587</v>
      </c>
      <c r="AK38" s="6">
        <v>104.639691097</v>
      </c>
      <c r="AL38" s="6">
        <v>105.82108074200001</v>
      </c>
      <c r="AM38" s="6">
        <v>106.82142057599999</v>
      </c>
      <c r="AN38" s="6">
        <v>106.47184418400001</v>
      </c>
      <c r="AO38" s="6">
        <v>106.76611361099999</v>
      </c>
      <c r="AP38" s="6">
        <v>106.909568392</v>
      </c>
      <c r="AQ38" s="6">
        <v>107.371419041</v>
      </c>
      <c r="AR38" s="6">
        <v>107.949018157</v>
      </c>
      <c r="AS38" s="6">
        <v>108.59539399499999</v>
      </c>
      <c r="AT38" s="6">
        <v>106.96056564200001</v>
      </c>
      <c r="AU38" s="6">
        <v>99.413732288000006</v>
      </c>
      <c r="AV38" s="6">
        <v>106.641583372</v>
      </c>
      <c r="AW38" s="6">
        <v>107.009870135</v>
      </c>
      <c r="AX38" s="6">
        <v>106.86094370000001</v>
      </c>
      <c r="AY38" s="6">
        <v>108.98468066700001</v>
      </c>
      <c r="AZ38" s="6">
        <v>110.84999973399999</v>
      </c>
      <c r="BA38" s="6">
        <v>111.060593693</v>
      </c>
      <c r="BB38" s="6">
        <v>111.433579368</v>
      </c>
      <c r="BC38" s="6">
        <v>111.75776842</v>
      </c>
      <c r="BD38" s="6">
        <v>111.938711027</v>
      </c>
      <c r="BE38" s="6">
        <v>111.968249981</v>
      </c>
      <c r="BF38" s="6"/>
      <c r="BG38" s="6" t="s">
        <v>33</v>
      </c>
      <c r="BI38" s="15">
        <f>(1/COUNT(AI38:AS38)*LN(AS38/AH38))</f>
        <v>4.9489851642445038E-3</v>
      </c>
      <c r="BJ38" s="8">
        <f>AH38*(1+BI38)^COUNT(AI38:BE38)</f>
        <v>115.20764151321127</v>
      </c>
      <c r="BK38" s="8">
        <f t="shared" si="0"/>
        <v>0.97188214696817832</v>
      </c>
    </row>
    <row r="39" spans="1:64" x14ac:dyDescent="0.3">
      <c r="A39" s="2" t="s">
        <v>92</v>
      </c>
      <c r="B39" s="6">
        <v>62.551506531000001</v>
      </c>
      <c r="C39" s="6">
        <v>65.057944233000001</v>
      </c>
      <c r="D39" s="6">
        <v>66.616577136000004</v>
      </c>
      <c r="E39" s="6">
        <v>67.917170666000004</v>
      </c>
      <c r="F39" s="6">
        <v>67.716818419999996</v>
      </c>
      <c r="G39" s="6">
        <v>70.290537853999993</v>
      </c>
      <c r="H39" s="6">
        <v>72.238079040000002</v>
      </c>
      <c r="I39" s="6">
        <v>74.421972991000004</v>
      </c>
      <c r="J39" s="6">
        <v>76.099338715000002</v>
      </c>
      <c r="K39" s="6">
        <v>78.190313255999996</v>
      </c>
      <c r="L39" s="6">
        <v>80.269271021999998</v>
      </c>
      <c r="M39" s="6">
        <v>81.358775445999996</v>
      </c>
      <c r="N39" s="6">
        <v>80.634866412999997</v>
      </c>
      <c r="O39" s="6">
        <v>82.027855393999999</v>
      </c>
      <c r="P39" s="6">
        <v>83.475477966</v>
      </c>
      <c r="Q39" s="6">
        <v>84.813499581000002</v>
      </c>
      <c r="R39" s="6">
        <v>87.298438125999994</v>
      </c>
      <c r="S39" s="6">
        <v>89.861324819999993</v>
      </c>
      <c r="T39" s="6">
        <v>91.178670413999996</v>
      </c>
      <c r="U39" s="6">
        <v>91.355401591000003</v>
      </c>
      <c r="V39" s="6">
        <v>94.005690891</v>
      </c>
      <c r="W39" s="6">
        <v>92.480536715</v>
      </c>
      <c r="X39" s="6">
        <v>94.753878839999999</v>
      </c>
      <c r="Y39" s="6">
        <v>96.030743627000007</v>
      </c>
      <c r="Z39" s="6">
        <v>97.846444676000004</v>
      </c>
      <c r="AA39" s="6">
        <v>99.337398863000004</v>
      </c>
      <c r="AB39" s="6">
        <v>100.729626318</v>
      </c>
      <c r="AC39" s="6">
        <v>101.905006953</v>
      </c>
      <c r="AD39" s="6">
        <v>102.273432245</v>
      </c>
      <c r="AE39" s="6">
        <v>103.73684887899999</v>
      </c>
      <c r="AF39" s="6">
        <v>100.762014831</v>
      </c>
      <c r="AG39" s="6">
        <v>106.313610485</v>
      </c>
      <c r="AH39" s="6">
        <v>107.76890061500001</v>
      </c>
      <c r="AI39" s="19">
        <v>110.22637513700001</v>
      </c>
      <c r="AJ39" s="6">
        <v>111.897317173</v>
      </c>
      <c r="AK39" s="6">
        <v>114.00407640500001</v>
      </c>
      <c r="AL39" s="6">
        <v>115.67850343800001</v>
      </c>
      <c r="AM39" s="6">
        <v>116.439114812</v>
      </c>
      <c r="AN39" s="6">
        <v>114.543561078</v>
      </c>
      <c r="AO39" s="6">
        <v>110.896361969</v>
      </c>
      <c r="AP39" s="6">
        <v>113.00453140099999</v>
      </c>
      <c r="AQ39" s="6">
        <v>115.693984042</v>
      </c>
      <c r="AR39" s="6">
        <v>115.752554631</v>
      </c>
      <c r="AS39" s="6">
        <v>117.332148675</v>
      </c>
      <c r="AT39" s="6">
        <v>117.94207968000001</v>
      </c>
      <c r="AU39" s="6">
        <v>105.709418974</v>
      </c>
      <c r="AV39" s="6">
        <v>122.25222189900001</v>
      </c>
      <c r="AW39" s="6">
        <v>123.578227919</v>
      </c>
      <c r="AX39" s="6">
        <v>126.811848815</v>
      </c>
      <c r="AY39" s="6">
        <v>129.34169065399999</v>
      </c>
      <c r="AZ39" s="6">
        <v>132.85264863500001</v>
      </c>
      <c r="BA39" s="6">
        <v>134.94592597299999</v>
      </c>
      <c r="BB39" s="6">
        <v>135.93497895799999</v>
      </c>
      <c r="BC39" s="6">
        <v>138.44367239499999</v>
      </c>
      <c r="BD39" s="6">
        <v>138.33218394100001</v>
      </c>
      <c r="BE39" s="6">
        <v>139.628975543</v>
      </c>
      <c r="BF39" s="6"/>
      <c r="BG39" s="6" t="str">
        <f>BG38</f>
        <v>Q2-2017</v>
      </c>
      <c r="BI39" s="15">
        <f>(1/COUNT(AI39:AS39)*LN(AS39/AH39))</f>
        <v>7.7290604561795276E-3</v>
      </c>
      <c r="BJ39" s="8">
        <f>AH39*(1+BI39)^COUNT(AI39:BE39)</f>
        <v>128.6472347311645</v>
      </c>
      <c r="BK39" s="8">
        <f t="shared" si="0"/>
        <v>1.0853632092037124</v>
      </c>
    </row>
    <row r="40" spans="1:64" x14ac:dyDescent="0.3">
      <c r="A40" s="2" t="s">
        <v>93</v>
      </c>
      <c r="B40" s="6">
        <v>88.554717226999998</v>
      </c>
      <c r="C40" s="6">
        <v>88.300754495000007</v>
      </c>
      <c r="D40" s="6">
        <v>88.417492311000004</v>
      </c>
      <c r="E40" s="6">
        <v>88.719000577000003</v>
      </c>
      <c r="F40" s="6">
        <v>89.561677525999997</v>
      </c>
      <c r="G40" s="6">
        <v>90.586032532999994</v>
      </c>
      <c r="H40" s="6">
        <v>91.160637709</v>
      </c>
      <c r="I40" s="6">
        <v>91.285879604000002</v>
      </c>
      <c r="J40" s="6">
        <v>91.517422491000005</v>
      </c>
      <c r="K40" s="6">
        <v>91.568253691999999</v>
      </c>
      <c r="L40" s="6">
        <v>91.708957549999994</v>
      </c>
      <c r="M40" s="6">
        <v>91.670689193000001</v>
      </c>
      <c r="N40" s="6">
        <v>92.431997565000003</v>
      </c>
      <c r="O40" s="6">
        <v>92.380199990999998</v>
      </c>
      <c r="P40" s="6">
        <v>93.528057422000003</v>
      </c>
      <c r="Q40" s="6">
        <v>93.433159627999999</v>
      </c>
      <c r="R40" s="6">
        <v>93.652139669999997</v>
      </c>
      <c r="S40" s="6">
        <v>94.288012871999996</v>
      </c>
      <c r="T40" s="6">
        <v>94.994238003000007</v>
      </c>
      <c r="U40" s="6">
        <v>95.604792242000002</v>
      </c>
      <c r="V40" s="6">
        <v>96.500812960999994</v>
      </c>
      <c r="W40" s="6">
        <v>97.344456283</v>
      </c>
      <c r="X40" s="6">
        <v>98.083924632999995</v>
      </c>
      <c r="Y40" s="6">
        <v>98.722117128999997</v>
      </c>
      <c r="Z40" s="6">
        <v>99.129539837999999</v>
      </c>
      <c r="AA40" s="6">
        <v>99.756908960000004</v>
      </c>
      <c r="AB40" s="6">
        <v>100.18675151399999</v>
      </c>
      <c r="AC40" s="6">
        <v>100.926799688</v>
      </c>
      <c r="AD40" s="19">
        <v>101.29556749</v>
      </c>
      <c r="AE40" s="6">
        <v>101.933180163</v>
      </c>
      <c r="AF40" s="6">
        <v>102.38331654300001</v>
      </c>
      <c r="AG40" s="6">
        <v>103.04876074800001</v>
      </c>
      <c r="AH40" s="6">
        <v>103.81045566900001</v>
      </c>
      <c r="AI40" s="6">
        <v>104.36708631400001</v>
      </c>
      <c r="AJ40" s="6">
        <v>104.905549153</v>
      </c>
      <c r="AK40" s="6">
        <v>105.563648926</v>
      </c>
      <c r="AL40" s="6">
        <v>105.72174749200001</v>
      </c>
      <c r="AM40" s="6">
        <v>106.202614521</v>
      </c>
      <c r="AN40" s="6">
        <v>106.792874934</v>
      </c>
      <c r="AO40" s="6">
        <v>107.067518041</v>
      </c>
      <c r="AP40" s="6">
        <v>107.742432698</v>
      </c>
      <c r="AQ40" s="6">
        <v>107.86090998500001</v>
      </c>
      <c r="AR40" s="6">
        <v>108.51978285600001</v>
      </c>
      <c r="AS40" s="6">
        <v>108.49253114699999</v>
      </c>
      <c r="AT40" s="6">
        <v>105.627429521</v>
      </c>
      <c r="AU40" s="6">
        <v>83.454782215999998</v>
      </c>
      <c r="AV40" s="6">
        <v>97.315465102999994</v>
      </c>
      <c r="AW40" s="6">
        <v>98.496759028</v>
      </c>
      <c r="AX40" s="6">
        <v>97.459647902</v>
      </c>
      <c r="AY40" s="6">
        <v>103.822245415</v>
      </c>
      <c r="AZ40" s="6">
        <v>105.622017834</v>
      </c>
      <c r="BA40" s="6">
        <v>107.232767764</v>
      </c>
      <c r="BB40" s="6">
        <v>107.755188817</v>
      </c>
      <c r="BC40" s="6">
        <v>107.810465333</v>
      </c>
      <c r="BD40" s="6">
        <v>107.709189479</v>
      </c>
      <c r="BE40" s="6">
        <v>107.848153866</v>
      </c>
      <c r="BF40" s="6"/>
      <c r="BG40" s="6" t="str">
        <f>BG28</f>
        <v>Q1-2016</v>
      </c>
      <c r="BI40" s="15">
        <f>(1/COUNT(AD40:AS40)*LN(AS40/AC40))</f>
        <v>4.5178646713533574E-3</v>
      </c>
      <c r="BJ40" s="8">
        <f>AC40*(1+BI40)^COUNT(AD40:BE40)</f>
        <v>114.5041207763294</v>
      </c>
      <c r="BK40" s="8">
        <f t="shared" si="0"/>
        <v>0.94187137663516007</v>
      </c>
    </row>
    <row r="41" spans="1:64" x14ac:dyDescent="0.3">
      <c r="A41" s="2" t="s">
        <v>94</v>
      </c>
      <c r="B41" s="6">
        <v>87.333048586000004</v>
      </c>
      <c r="C41" s="6">
        <v>87.185247760999999</v>
      </c>
      <c r="D41" s="6">
        <v>87.500797320000004</v>
      </c>
      <c r="E41" s="6">
        <v>88.435272541000003</v>
      </c>
      <c r="F41" s="6">
        <v>88.877496199999996</v>
      </c>
      <c r="G41" s="6">
        <v>89.737567854000005</v>
      </c>
      <c r="H41" s="6">
        <v>90.431368610999996</v>
      </c>
      <c r="I41" s="6">
        <v>90.901245623999998</v>
      </c>
      <c r="J41" s="6">
        <v>90.682249917999997</v>
      </c>
      <c r="K41" s="6">
        <v>91.297121594000004</v>
      </c>
      <c r="L41" s="6">
        <v>91.261728290999997</v>
      </c>
      <c r="M41" s="6">
        <v>92.285391187000002</v>
      </c>
      <c r="N41" s="6">
        <v>93.040214484000003</v>
      </c>
      <c r="O41" s="6">
        <v>93.464347594000003</v>
      </c>
      <c r="P41" s="6">
        <v>93.627800828000005</v>
      </c>
      <c r="Q41" s="6">
        <v>93.730639795000002</v>
      </c>
      <c r="R41" s="6">
        <v>94.544024489999998</v>
      </c>
      <c r="S41" s="6">
        <v>94.675804885999995</v>
      </c>
      <c r="T41" s="6">
        <v>95.425309124999998</v>
      </c>
      <c r="U41" s="6">
        <v>96.103946250999996</v>
      </c>
      <c r="V41" s="6">
        <v>95.767476978000005</v>
      </c>
      <c r="W41" s="6">
        <v>96.997254834000003</v>
      </c>
      <c r="X41" s="6">
        <v>98.127235648999999</v>
      </c>
      <c r="Y41" s="6">
        <v>98.567820463000004</v>
      </c>
      <c r="Z41" s="6">
        <v>99.369485978</v>
      </c>
      <c r="AA41" s="6">
        <v>99.945830419000004</v>
      </c>
      <c r="AB41" s="6">
        <v>100.26902792200001</v>
      </c>
      <c r="AC41" s="6">
        <v>100.41565568</v>
      </c>
      <c r="AD41" s="6">
        <v>101.007284508</v>
      </c>
      <c r="AE41" s="6">
        <v>101.312719231</v>
      </c>
      <c r="AF41" s="6">
        <v>101.921725567</v>
      </c>
      <c r="AG41" s="6">
        <v>102.42816320199999</v>
      </c>
      <c r="AH41" s="6">
        <v>102.86825923799999</v>
      </c>
      <c r="AI41" s="19">
        <v>103.386502308</v>
      </c>
      <c r="AJ41" s="6">
        <v>104.242013947</v>
      </c>
      <c r="AK41" s="6">
        <v>105.290334274</v>
      </c>
      <c r="AL41" s="6">
        <v>106.01963184</v>
      </c>
      <c r="AM41" s="6">
        <v>106.75895223800001</v>
      </c>
      <c r="AN41" s="6">
        <v>107.529790214</v>
      </c>
      <c r="AO41" s="6">
        <v>107.72526130599999</v>
      </c>
      <c r="AP41" s="6">
        <v>108.309897729</v>
      </c>
      <c r="AQ41" s="6">
        <v>109.038833024</v>
      </c>
      <c r="AR41" s="6">
        <v>110.00924208000001</v>
      </c>
      <c r="AS41" s="6">
        <v>110.49663461</v>
      </c>
      <c r="AT41" s="6">
        <v>109.198128767</v>
      </c>
      <c r="AU41" s="6">
        <v>99.933392448000006</v>
      </c>
      <c r="AV41" s="6">
        <v>107.782643886</v>
      </c>
      <c r="AW41" s="6">
        <v>108.82082062400001</v>
      </c>
      <c r="AX41" s="6">
        <v>110.499699538</v>
      </c>
      <c r="AY41" s="6">
        <v>112.385946984</v>
      </c>
      <c r="AZ41" s="6">
        <v>113.123979307</v>
      </c>
      <c r="BA41" s="6">
        <v>115.042215859</v>
      </c>
      <c r="BB41" s="6">
        <v>114.570153718</v>
      </c>
      <c r="BC41" s="6">
        <v>114.404446353</v>
      </c>
      <c r="BD41" s="6">
        <v>115.321003535</v>
      </c>
      <c r="BE41" s="6">
        <v>116.056057185</v>
      </c>
      <c r="BF41" s="6"/>
      <c r="BG41" s="6" t="str">
        <f>BG39</f>
        <v>Q2-2017</v>
      </c>
      <c r="BI41" s="15">
        <f>(1/COUNT(AI41:AS41)*LN(AS41/AH41))</f>
        <v>6.5032664941734849E-3</v>
      </c>
      <c r="BJ41" s="8">
        <f>AH41*(1+BI41)^COUNT(AI41:BE41)</f>
        <v>119.40725930921785</v>
      </c>
      <c r="BK41" s="8">
        <f t="shared" si="0"/>
        <v>0.97193468685568307</v>
      </c>
    </row>
    <row r="42" spans="1:64" x14ac:dyDescent="0.3">
      <c r="A42" s="2" t="s">
        <v>95</v>
      </c>
      <c r="B42" s="6">
        <v>83.781949772000004</v>
      </c>
      <c r="C42" s="6">
        <v>81.891050583999998</v>
      </c>
      <c r="D42" s="6">
        <v>85.136035336999996</v>
      </c>
      <c r="E42" s="6">
        <v>86.756438201999998</v>
      </c>
      <c r="F42" s="6">
        <v>89.365383932</v>
      </c>
      <c r="G42" s="6">
        <v>93.322683549999994</v>
      </c>
      <c r="H42" s="6">
        <v>93.895013746000004</v>
      </c>
      <c r="I42" s="6">
        <v>95.162240964999995</v>
      </c>
      <c r="J42" s="19">
        <v>97.378985319999998</v>
      </c>
      <c r="K42" s="6">
        <v>98.341705575999995</v>
      </c>
      <c r="L42" s="6">
        <v>99.163948484000002</v>
      </c>
      <c r="M42" s="6">
        <v>99.180092361999996</v>
      </c>
      <c r="N42" s="6">
        <v>98.095348283000007</v>
      </c>
      <c r="O42" s="6">
        <v>94.793353186999994</v>
      </c>
      <c r="P42" s="6">
        <v>97.730338551000003</v>
      </c>
      <c r="Q42" s="6">
        <v>99.400930669000005</v>
      </c>
      <c r="R42" s="6">
        <v>99.365063251999999</v>
      </c>
      <c r="S42" s="6">
        <v>99.966037576000005</v>
      </c>
      <c r="T42" s="6">
        <v>100.510512085</v>
      </c>
      <c r="U42" s="6">
        <v>99.55960091</v>
      </c>
      <c r="V42" s="6">
        <v>98.067537365000007</v>
      </c>
      <c r="W42" s="6">
        <v>97.469659520999997</v>
      </c>
      <c r="X42" s="6">
        <v>96.644380841</v>
      </c>
      <c r="Y42" s="6">
        <v>97.184219992999999</v>
      </c>
      <c r="Z42" s="6">
        <v>98.611483867000004</v>
      </c>
      <c r="AA42" s="6">
        <v>100.848890559</v>
      </c>
      <c r="AB42" s="6">
        <v>100.842190953</v>
      </c>
      <c r="AC42" s="6">
        <v>99.697434619999996</v>
      </c>
      <c r="AD42" s="6">
        <v>98.810748249</v>
      </c>
      <c r="AE42" s="6">
        <v>97.162336236000002</v>
      </c>
      <c r="AF42" s="6">
        <v>97.563509397999994</v>
      </c>
      <c r="AG42" s="6">
        <v>98.142094743000001</v>
      </c>
      <c r="AH42" s="6">
        <v>99.018114312999998</v>
      </c>
      <c r="AI42" s="6">
        <v>100.04727123399999</v>
      </c>
      <c r="AJ42" s="6">
        <v>101.31862662</v>
      </c>
      <c r="AK42" s="6">
        <v>102.334151932</v>
      </c>
      <c r="AL42" s="6">
        <v>101.97850318499999</v>
      </c>
      <c r="AM42" s="6">
        <v>97.341689506999998</v>
      </c>
      <c r="AN42" s="6">
        <v>97.088022022000004</v>
      </c>
      <c r="AO42" s="6">
        <v>95.769218402999996</v>
      </c>
      <c r="AP42" s="6">
        <v>95.803291692000002</v>
      </c>
      <c r="AQ42" s="6">
        <v>96.574223235999995</v>
      </c>
      <c r="AR42" s="6">
        <v>96.650583169000001</v>
      </c>
      <c r="AS42" s="6">
        <v>95.302409698999995</v>
      </c>
      <c r="AT42" s="6">
        <v>91.170637893999995</v>
      </c>
      <c r="AU42" s="6">
        <v>77.527593585000005</v>
      </c>
      <c r="AV42" s="6">
        <v>86.605063156</v>
      </c>
      <c r="AW42" s="6">
        <v>90.812327074999999</v>
      </c>
      <c r="AX42" s="6">
        <v>93.882954682000005</v>
      </c>
      <c r="AY42" s="6">
        <v>93.073363169999993</v>
      </c>
      <c r="AZ42" s="6">
        <v>96.418202257999994</v>
      </c>
      <c r="BA42" s="6">
        <v>98.731067412000002</v>
      </c>
      <c r="BB42" s="6">
        <v>99.623592238000001</v>
      </c>
      <c r="BC42" s="6">
        <v>100.427147315</v>
      </c>
      <c r="BD42" s="6">
        <v>101.82850155200001</v>
      </c>
      <c r="BE42" s="6">
        <v>100.26031296399999</v>
      </c>
      <c r="BF42" s="6"/>
      <c r="BG42" s="6" t="s">
        <v>8</v>
      </c>
      <c r="BI42" s="15">
        <f>(1/COUNT(J42:AS42)*LN(AS42/I42))</f>
        <v>4.0885031776582524E-5</v>
      </c>
      <c r="BJ42" s="8">
        <f>I42*(1+BI42)^COUNT(J42:BE42)</f>
        <v>95.349174650386445</v>
      </c>
      <c r="BK42" s="8">
        <f t="shared" si="0"/>
        <v>1.0515068780786101</v>
      </c>
    </row>
    <row r="43" spans="1:64" s="1" customFormat="1" x14ac:dyDescent="0.3">
      <c r="A43" s="1" t="s">
        <v>96</v>
      </c>
      <c r="B43" s="9">
        <v>85.151207181000004</v>
      </c>
      <c r="C43" s="9">
        <v>86.703488418000006</v>
      </c>
      <c r="D43" s="9">
        <v>88.738725787999996</v>
      </c>
      <c r="E43" s="20">
        <v>91.015211524999998</v>
      </c>
      <c r="F43" s="9">
        <v>92.919065469000003</v>
      </c>
      <c r="G43" s="9">
        <v>94.080810284999998</v>
      </c>
      <c r="H43" s="9">
        <v>94.922959820000003</v>
      </c>
      <c r="I43" s="9">
        <v>96.257221404999996</v>
      </c>
      <c r="J43" s="9">
        <v>97.578981737000007</v>
      </c>
      <c r="K43" s="9">
        <v>98.548515199999997</v>
      </c>
      <c r="L43" s="9">
        <v>98.342204788999993</v>
      </c>
      <c r="M43" s="9">
        <v>99.188650917000004</v>
      </c>
      <c r="N43" s="9">
        <v>97.8238451</v>
      </c>
      <c r="O43" s="9">
        <v>99.577334495000002</v>
      </c>
      <c r="P43" s="9">
        <v>101.28502665800001</v>
      </c>
      <c r="Q43" s="9">
        <v>101.30686128799999</v>
      </c>
      <c r="R43" s="9">
        <v>101.817182608</v>
      </c>
      <c r="S43" s="9">
        <v>103.32097822599999</v>
      </c>
      <c r="T43" s="9">
        <v>103.77867205299999</v>
      </c>
      <c r="U43" s="9">
        <v>103.921572201</v>
      </c>
      <c r="V43" s="9">
        <v>104.795068477</v>
      </c>
      <c r="W43" s="9">
        <v>103.25365724700001</v>
      </c>
      <c r="X43" s="9">
        <v>103.212010609</v>
      </c>
      <c r="Y43" s="9">
        <v>103.741591066</v>
      </c>
      <c r="Z43" s="9">
        <v>102.902784182</v>
      </c>
      <c r="AA43" s="9">
        <v>100.479768845</v>
      </c>
      <c r="AB43" s="9">
        <v>98.858410379000006</v>
      </c>
      <c r="AC43" s="9">
        <v>98.083081644000004</v>
      </c>
      <c r="AD43" s="9">
        <v>96.614654903000002</v>
      </c>
      <c r="AE43" s="9">
        <v>96.966170692000006</v>
      </c>
      <c r="AF43" s="9">
        <v>96.447752308000005</v>
      </c>
      <c r="AG43" s="9">
        <v>96.275030075000004</v>
      </c>
      <c r="AH43" s="9">
        <v>97.307126819000004</v>
      </c>
      <c r="AI43" s="9">
        <v>98.097589923000001</v>
      </c>
      <c r="AJ43" s="9">
        <v>98.357479052000002</v>
      </c>
      <c r="AK43" s="9">
        <v>98.810160847000006</v>
      </c>
      <c r="AL43" s="9">
        <v>99.431197111000003</v>
      </c>
      <c r="AM43" s="9">
        <v>99.409944029000002</v>
      </c>
      <c r="AN43" s="9">
        <v>100.34653317999999</v>
      </c>
      <c r="AO43" s="9">
        <v>99.994986568000002</v>
      </c>
      <c r="AP43" s="9">
        <v>100.313169652</v>
      </c>
      <c r="AQ43" s="9">
        <v>100.974328669</v>
      </c>
      <c r="AR43" s="9">
        <v>101.050822772</v>
      </c>
      <c r="AS43" s="9">
        <v>101.70663912099999</v>
      </c>
      <c r="AT43" s="9">
        <v>99.459410288000001</v>
      </c>
      <c r="AU43" s="9">
        <v>90.794171773000002</v>
      </c>
      <c r="AV43" s="9">
        <v>98.013234608000005</v>
      </c>
      <c r="AW43" s="9">
        <v>101.316624781</v>
      </c>
      <c r="AX43" s="9">
        <v>102.379510498</v>
      </c>
      <c r="AY43" s="9">
        <v>102.06903035000001</v>
      </c>
      <c r="AZ43" s="9">
        <v>102.38626143899999</v>
      </c>
      <c r="BA43" s="9">
        <v>103.472610684</v>
      </c>
      <c r="BB43" s="9">
        <v>104.852085871</v>
      </c>
      <c r="BC43" s="9">
        <v>105.797913549</v>
      </c>
      <c r="BD43" s="9">
        <v>106.09218565099999</v>
      </c>
      <c r="BE43" s="9">
        <v>105.857710091</v>
      </c>
      <c r="BF43" s="9"/>
      <c r="BG43" s="9" t="s">
        <v>3</v>
      </c>
      <c r="BI43" s="16">
        <f>(1/COUNT(E43:AS43)*LN(AS43/D43))</f>
        <v>3.3267364740995628E-3</v>
      </c>
      <c r="BJ43" s="8">
        <f>D43*(1+BI43)^COUNT(E43:BE43)</f>
        <v>105.81801602433558</v>
      </c>
      <c r="BK43" s="8">
        <f t="shared" si="0"/>
        <v>1.0003751163379901</v>
      </c>
      <c r="BL43" s="38"/>
    </row>
    <row r="44" spans="1:64" x14ac:dyDescent="0.3">
      <c r="A44" s="2" t="s">
        <v>97</v>
      </c>
      <c r="B44" s="6">
        <v>92.387651480000002</v>
      </c>
      <c r="C44" s="6">
        <v>92.472724737999997</v>
      </c>
      <c r="D44" s="6">
        <v>93.272917797000005</v>
      </c>
      <c r="E44" s="6">
        <v>90.402620896000002</v>
      </c>
      <c r="F44" s="6">
        <v>91.699849540000002</v>
      </c>
      <c r="G44" s="6">
        <v>93.207273139999998</v>
      </c>
      <c r="H44" s="6">
        <v>93.922715418999999</v>
      </c>
      <c r="I44" s="6">
        <v>94.843803414000007</v>
      </c>
      <c r="J44" s="6">
        <v>94.908037316999994</v>
      </c>
      <c r="K44" s="6">
        <v>95.821915795999999</v>
      </c>
      <c r="L44" s="6">
        <v>95.918235053999993</v>
      </c>
      <c r="M44" s="6">
        <v>95.832388034999994</v>
      </c>
      <c r="N44" s="6">
        <v>96.458939405999999</v>
      </c>
      <c r="O44" s="6">
        <v>96.219124999000002</v>
      </c>
      <c r="P44" s="6">
        <v>95.993699590000006</v>
      </c>
      <c r="Q44" s="6">
        <v>95.699088953</v>
      </c>
      <c r="R44" s="6">
        <v>95.432267842000002</v>
      </c>
      <c r="S44" s="6">
        <v>95.253052345</v>
      </c>
      <c r="T44" s="6">
        <v>95.631275830999996</v>
      </c>
      <c r="U44" s="6">
        <v>95.776840214000003</v>
      </c>
      <c r="V44" s="6">
        <v>95.744090924000005</v>
      </c>
      <c r="W44" s="6">
        <v>96.350191280000004</v>
      </c>
      <c r="X44" s="6">
        <v>96.737972924999994</v>
      </c>
      <c r="Y44" s="6">
        <v>97.605645019999997</v>
      </c>
      <c r="Z44" s="6">
        <v>98.590870171999995</v>
      </c>
      <c r="AA44" s="6">
        <v>99.305344751000007</v>
      </c>
      <c r="AB44" s="6">
        <v>100.385451715</v>
      </c>
      <c r="AC44" s="6">
        <v>101.03459156300001</v>
      </c>
      <c r="AD44" s="19">
        <v>101.824639107</v>
      </c>
      <c r="AE44" s="6">
        <v>102.59525135299999</v>
      </c>
      <c r="AF44" s="6">
        <v>103.101685152</v>
      </c>
      <c r="AG44" s="6">
        <v>104.07216575</v>
      </c>
      <c r="AH44" s="6">
        <v>104.69610211</v>
      </c>
      <c r="AI44" s="6">
        <v>105.420492904</v>
      </c>
      <c r="AJ44" s="6">
        <v>106.140932406</v>
      </c>
      <c r="AK44" s="6">
        <v>106.799559012</v>
      </c>
      <c r="AL44" s="6">
        <v>107.294048765</v>
      </c>
      <c r="AM44" s="6">
        <v>108.226303496</v>
      </c>
      <c r="AN44" s="6">
        <v>109.333528301</v>
      </c>
      <c r="AO44" s="6">
        <v>110.29852721499999</v>
      </c>
      <c r="AP44" s="6">
        <v>111.68024829399999</v>
      </c>
      <c r="AQ44" s="6">
        <v>112.934141923</v>
      </c>
      <c r="AR44" s="6">
        <v>113.14754483</v>
      </c>
      <c r="AS44" s="6">
        <v>114.464845744</v>
      </c>
      <c r="AT44" s="6">
        <v>110.12973401000001</v>
      </c>
      <c r="AU44" s="6">
        <v>104.80369578200001</v>
      </c>
      <c r="AV44" s="6">
        <v>108.57151476600001</v>
      </c>
      <c r="AW44" s="6">
        <v>110.546317573</v>
      </c>
      <c r="AX44" s="6">
        <v>113.586158056</v>
      </c>
      <c r="AY44" s="6">
        <v>115.055335302</v>
      </c>
      <c r="AZ44" s="6">
        <v>117.246853757</v>
      </c>
      <c r="BA44" s="6">
        <v>119.00280529299999</v>
      </c>
      <c r="BB44" s="6">
        <v>119.42910657</v>
      </c>
      <c r="BC44" s="6">
        <v>120.30859400999999</v>
      </c>
      <c r="BD44" s="6">
        <v>121.01705031900001</v>
      </c>
      <c r="BE44" s="6">
        <v>121.752285008</v>
      </c>
      <c r="BF44" s="6"/>
      <c r="BG44" s="6" t="s">
        <v>28</v>
      </c>
      <c r="BI44" s="15">
        <f>(1/COUNT(AD44:AS44)*LN(AS44/AC44))</f>
        <v>7.8003001784633808E-3</v>
      </c>
      <c r="BJ44" s="8">
        <f>AC44*(1+BI44)^COUNT(AD44:BE44)</f>
        <v>125.59016317212158</v>
      </c>
      <c r="BK44" s="8">
        <f t="shared" si="0"/>
        <v>0.9694412518688923</v>
      </c>
      <c r="BL44" s="39"/>
    </row>
    <row r="45" spans="1:64" x14ac:dyDescent="0.3">
      <c r="A45" s="2" t="s">
        <v>98</v>
      </c>
      <c r="B45" s="6">
        <v>101.911490234</v>
      </c>
      <c r="C45" s="6">
        <v>102.350915367</v>
      </c>
      <c r="D45" s="6">
        <v>101.249426374</v>
      </c>
      <c r="E45" s="6">
        <v>102.013769909</v>
      </c>
      <c r="F45" s="6">
        <v>100.986567644</v>
      </c>
      <c r="G45" s="6">
        <v>99.946750862000002</v>
      </c>
      <c r="H45" s="6">
        <v>101.48546004799999</v>
      </c>
      <c r="I45" s="6">
        <v>100.240844267</v>
      </c>
      <c r="J45" s="6">
        <v>99.869934619000006</v>
      </c>
      <c r="K45" s="6">
        <v>101.398103647</v>
      </c>
      <c r="L45" s="6">
        <v>100.963770344</v>
      </c>
      <c r="M45" s="6">
        <v>100.260139026</v>
      </c>
      <c r="N45" s="6">
        <v>99.063115936000003</v>
      </c>
      <c r="O45" s="6">
        <v>98.174332855000003</v>
      </c>
      <c r="P45" s="6">
        <v>98.472173170999994</v>
      </c>
      <c r="Q45" s="6">
        <v>97.683291560000001</v>
      </c>
      <c r="R45" s="6">
        <v>98.233339720999993</v>
      </c>
      <c r="S45" s="6">
        <v>98.326192728999999</v>
      </c>
      <c r="T45" s="6">
        <v>97.789768406999997</v>
      </c>
      <c r="U45" s="6">
        <v>97.505760878000004</v>
      </c>
      <c r="V45" s="6">
        <v>97.212160940000004</v>
      </c>
      <c r="W45" s="6">
        <v>97.732411003999999</v>
      </c>
      <c r="X45" s="6">
        <v>97.357333224000001</v>
      </c>
      <c r="Y45" s="6">
        <v>97.842331267000006</v>
      </c>
      <c r="Z45" s="6">
        <v>98.459325304000004</v>
      </c>
      <c r="AA45" s="6">
        <v>99.668519822999997</v>
      </c>
      <c r="AB45" s="6">
        <v>101.413830619</v>
      </c>
      <c r="AC45" s="6">
        <v>100.133110315</v>
      </c>
      <c r="AD45" s="6">
        <v>102.67319055199999</v>
      </c>
      <c r="AE45" s="6">
        <v>102.999922148</v>
      </c>
      <c r="AF45" s="6">
        <v>103.515371372</v>
      </c>
      <c r="AG45" s="6">
        <v>104.933298974</v>
      </c>
      <c r="AH45" s="6">
        <v>106.27124907300001</v>
      </c>
      <c r="AI45" s="19">
        <v>106.24110287400001</v>
      </c>
      <c r="AJ45" s="6">
        <v>107.637536111</v>
      </c>
      <c r="AK45" s="6">
        <v>107.974254137</v>
      </c>
      <c r="AL45" s="6">
        <v>108.04354253299999</v>
      </c>
      <c r="AM45" s="6">
        <v>110.16597713100001</v>
      </c>
      <c r="AN45" s="6">
        <v>110.661471425</v>
      </c>
      <c r="AO45" s="6">
        <v>111.200182728</v>
      </c>
      <c r="AP45" s="6">
        <v>113.467289671</v>
      </c>
      <c r="AQ45" s="6">
        <v>114.03337381</v>
      </c>
      <c r="AR45" s="6">
        <v>113.94880730200001</v>
      </c>
      <c r="AS45" s="6">
        <v>113.94306579800001</v>
      </c>
      <c r="AT45" s="6">
        <v>112.674927911</v>
      </c>
      <c r="AU45" s="6">
        <v>96.028760375999994</v>
      </c>
      <c r="AV45" s="6">
        <v>101.571064479</v>
      </c>
      <c r="AW45" s="6">
        <v>107.570247205</v>
      </c>
      <c r="AX45" s="6">
        <v>115.27168683799999</v>
      </c>
      <c r="AY45" s="6">
        <v>115.861376435</v>
      </c>
      <c r="AZ45" s="6">
        <v>118.605084718</v>
      </c>
      <c r="BA45" s="6">
        <v>121.037840941</v>
      </c>
      <c r="BB45" s="6">
        <v>123.971625764</v>
      </c>
      <c r="BC45" s="6">
        <v>125.619169797</v>
      </c>
      <c r="BD45" s="6">
        <v>125.005648126</v>
      </c>
      <c r="BE45" s="6">
        <v>126.13866566900001</v>
      </c>
      <c r="BF45" s="6"/>
      <c r="BG45" s="6" t="str">
        <f>BG44</f>
        <v>Q1-2016</v>
      </c>
      <c r="BI45" s="15">
        <f>(1/COUNT(AI45:AS45)*LN(AS45/AH45))</f>
        <v>6.3367383393260011E-3</v>
      </c>
      <c r="BJ45" s="8">
        <f>AH45*(1+BI45)^COUNT(AI45:BE45)</f>
        <v>122.88880578796335</v>
      </c>
      <c r="BK45" s="8">
        <f t="shared" si="0"/>
        <v>1.0264455322858623</v>
      </c>
    </row>
    <row r="46" spans="1:64" x14ac:dyDescent="0.3">
      <c r="A46" s="2" t="s">
        <v>99</v>
      </c>
      <c r="B46" s="6">
        <v>70.346738735000002</v>
      </c>
      <c r="C46" s="6">
        <v>71.241960241000001</v>
      </c>
      <c r="D46" s="6">
        <v>72.346420589000004</v>
      </c>
      <c r="E46" s="6">
        <v>73.405710545999995</v>
      </c>
      <c r="F46" s="6">
        <v>74.603818723000003</v>
      </c>
      <c r="G46" s="6">
        <v>75.850602645999999</v>
      </c>
      <c r="H46" s="6">
        <v>76.988828404000003</v>
      </c>
      <c r="I46" s="6">
        <v>78.223102924000003</v>
      </c>
      <c r="J46" s="6">
        <v>79.357202796999999</v>
      </c>
      <c r="K46" s="6">
        <v>80.511476563000002</v>
      </c>
      <c r="L46" s="6">
        <v>81.730283329000002</v>
      </c>
      <c r="M46" s="6">
        <v>82.926344365000006</v>
      </c>
      <c r="N46" s="6">
        <v>84.181515665999996</v>
      </c>
      <c r="O46" s="6">
        <v>85.438330277999995</v>
      </c>
      <c r="P46" s="6">
        <v>86.637509942999998</v>
      </c>
      <c r="Q46" s="6">
        <v>87.836991565000005</v>
      </c>
      <c r="R46" s="6">
        <v>89.063531163999997</v>
      </c>
      <c r="S46" s="6">
        <v>90.206299193999996</v>
      </c>
      <c r="T46" s="6">
        <v>91.392315224000001</v>
      </c>
      <c r="U46" s="6">
        <v>92.554432095999999</v>
      </c>
      <c r="V46" s="6">
        <v>93.648556076999995</v>
      </c>
      <c r="W46" s="6">
        <v>94.814582102000003</v>
      </c>
      <c r="X46" s="6">
        <v>95.919890721000002</v>
      </c>
      <c r="Y46" s="6">
        <v>97.018598490000002</v>
      </c>
      <c r="Z46" s="6">
        <v>98.207856125000006</v>
      </c>
      <c r="AA46" s="6">
        <v>99.344603406999994</v>
      </c>
      <c r="AB46" s="6">
        <v>100.576321982</v>
      </c>
      <c r="AC46" s="6">
        <v>101.871218485</v>
      </c>
      <c r="AD46" s="6">
        <v>103.097754796</v>
      </c>
      <c r="AE46" s="6">
        <v>104.399573168</v>
      </c>
      <c r="AF46" s="6">
        <v>105.680963124</v>
      </c>
      <c r="AG46" s="6">
        <v>106.953985643</v>
      </c>
      <c r="AH46" s="6">
        <v>108.295645283</v>
      </c>
      <c r="AI46" s="19">
        <v>109.649714385</v>
      </c>
      <c r="AJ46" s="6">
        <v>111.032526361</v>
      </c>
      <c r="AK46" s="6">
        <v>112.454197635</v>
      </c>
      <c r="AL46" s="6">
        <v>113.897186611</v>
      </c>
      <c r="AM46" s="6">
        <v>115.325146743</v>
      </c>
      <c r="AN46" s="6">
        <v>116.786667322</v>
      </c>
      <c r="AO46" s="6">
        <v>118.264065946</v>
      </c>
      <c r="AP46" s="6">
        <v>119.72657001899999</v>
      </c>
      <c r="AQ46" s="6">
        <v>121.21506676200001</v>
      </c>
      <c r="AR46" s="6">
        <v>122.663068493</v>
      </c>
      <c r="AS46" s="6">
        <v>123.97156218400001</v>
      </c>
      <c r="AT46" s="6">
        <v>123.15931782600001</v>
      </c>
      <c r="AU46" s="6">
        <v>114.605964398</v>
      </c>
      <c r="AV46" s="6">
        <v>118.44536994400001</v>
      </c>
      <c r="AW46" s="6">
        <v>121.294669809</v>
      </c>
      <c r="AX46" s="6">
        <v>122.508158749</v>
      </c>
      <c r="AY46" s="6">
        <v>122.79470583299999</v>
      </c>
      <c r="AZ46" s="6">
        <v>122.92858435399999</v>
      </c>
      <c r="BA46" s="6">
        <v>126.956159447</v>
      </c>
      <c r="BB46" s="6">
        <v>128.32393456099999</v>
      </c>
      <c r="BC46" s="6">
        <v>129.505213244</v>
      </c>
      <c r="BD46" s="6">
        <v>130.41302135999999</v>
      </c>
      <c r="BE46" s="6">
        <v>133.23294386399999</v>
      </c>
      <c r="BF46" s="6"/>
      <c r="BG46" s="6" t="str">
        <f>BG45</f>
        <v>Q1-2016</v>
      </c>
      <c r="BH46" s="12"/>
      <c r="BI46" s="15">
        <f>(1/COUNT(AI46:AS46)*LN(AS46/AH46))</f>
        <v>1.2289750785349338E-2</v>
      </c>
      <c r="BJ46" s="8">
        <f>AH46*(1+BI46)^COUNT(AI46:BE46)</f>
        <v>143.42415744172527</v>
      </c>
      <c r="BK46" s="8">
        <f t="shared" si="0"/>
        <v>0.92894353531854579</v>
      </c>
    </row>
    <row r="47" spans="1:64" x14ac:dyDescent="0.3">
      <c r="A47" s="2" t="s">
        <v>100</v>
      </c>
      <c r="B47" s="6">
        <v>90.971431510000002</v>
      </c>
      <c r="C47" s="6">
        <v>90.331687064999997</v>
      </c>
      <c r="D47" s="6">
        <v>90.477979676000004</v>
      </c>
      <c r="E47" s="6">
        <v>90.410833654000001</v>
      </c>
      <c r="F47" s="6">
        <v>86.299496976</v>
      </c>
      <c r="G47" s="6">
        <v>86.873809765000004</v>
      </c>
      <c r="H47" s="6">
        <v>86.959813819999994</v>
      </c>
      <c r="I47" s="6">
        <v>88.447026788000002</v>
      </c>
      <c r="J47" s="6">
        <v>90.128248902999999</v>
      </c>
      <c r="K47" s="6">
        <v>90.423119947000004</v>
      </c>
      <c r="L47" s="6">
        <v>92.046625055000007</v>
      </c>
      <c r="M47" s="6">
        <v>91.440882212999995</v>
      </c>
      <c r="N47" s="6">
        <v>92.333495721999995</v>
      </c>
      <c r="O47" s="6">
        <v>93.694988477999999</v>
      </c>
      <c r="P47" s="6">
        <v>92.342353282000005</v>
      </c>
      <c r="Q47" s="6">
        <v>92.768944821999995</v>
      </c>
      <c r="R47" s="6">
        <v>91.282874763999999</v>
      </c>
      <c r="S47" s="6">
        <v>92.616937656000005</v>
      </c>
      <c r="T47" s="6">
        <v>93.183535794999997</v>
      </c>
      <c r="U47" s="6">
        <v>94.436452004000003</v>
      </c>
      <c r="V47" s="6">
        <v>95.599649697999993</v>
      </c>
      <c r="W47" s="6">
        <v>95.759942968999994</v>
      </c>
      <c r="X47" s="6">
        <v>97.447165365999993</v>
      </c>
      <c r="Y47" s="6">
        <v>98.135197801999993</v>
      </c>
      <c r="Z47" s="6">
        <v>98.932092513000001</v>
      </c>
      <c r="AA47" s="6">
        <v>98.555503330999997</v>
      </c>
      <c r="AB47" s="6">
        <v>100.404733366</v>
      </c>
      <c r="AC47" s="6">
        <v>101.443925214</v>
      </c>
      <c r="AD47" s="6">
        <v>101.346777777</v>
      </c>
      <c r="AE47" s="6">
        <v>102.39539864</v>
      </c>
      <c r="AF47" s="6">
        <v>102.637410049</v>
      </c>
      <c r="AG47" s="6">
        <v>104.576072872</v>
      </c>
      <c r="AH47" s="6">
        <v>109.437730636</v>
      </c>
      <c r="AI47" s="19">
        <v>110.496637699</v>
      </c>
      <c r="AJ47" s="6">
        <v>111.81870002399999</v>
      </c>
      <c r="AK47" s="6">
        <v>113.36505863799999</v>
      </c>
      <c r="AL47" s="6">
        <v>115.26886267499999</v>
      </c>
      <c r="AM47" s="6">
        <v>117.079519463</v>
      </c>
      <c r="AN47" s="6">
        <v>118.650736392</v>
      </c>
      <c r="AO47" s="6">
        <v>119.747930974</v>
      </c>
      <c r="AP47" s="6">
        <v>120.881412981</v>
      </c>
      <c r="AQ47" s="6">
        <v>121.934319761</v>
      </c>
      <c r="AR47" s="6">
        <v>122.600922615</v>
      </c>
      <c r="AS47" s="6">
        <v>123.30352716599999</v>
      </c>
      <c r="AT47" s="6">
        <v>124.135566391</v>
      </c>
      <c r="AU47" s="6">
        <v>112.24557729199999</v>
      </c>
      <c r="AV47" s="6">
        <v>116.354056691</v>
      </c>
      <c r="AW47" s="6">
        <v>120.428534488</v>
      </c>
      <c r="AX47" s="6">
        <v>122.87322116599999</v>
      </c>
      <c r="AY47" s="6">
        <v>125.116184049</v>
      </c>
      <c r="AZ47" s="6">
        <v>126.15623308000001</v>
      </c>
      <c r="BA47" s="6">
        <v>126.919126187</v>
      </c>
      <c r="BB47" s="6">
        <v>128.57891871999999</v>
      </c>
      <c r="BC47" s="6">
        <v>130.15385011000001</v>
      </c>
      <c r="BD47" s="6">
        <v>131.74906816999999</v>
      </c>
      <c r="BE47" s="6">
        <v>133.12570449699999</v>
      </c>
      <c r="BF47" s="6"/>
      <c r="BG47" s="6" t="str">
        <f>BG46</f>
        <v>Q1-2016</v>
      </c>
      <c r="BH47" s="12"/>
      <c r="BI47" s="15">
        <f>(1/COUNT(AI47:AS47)*LN(AS47/AH47))</f>
        <v>1.0844845329477939E-2</v>
      </c>
      <c r="BJ47" s="8">
        <f>AH47*(1+BI47)^COUNT(AI47:BE47)</f>
        <v>140.25249545219876</v>
      </c>
      <c r="BK47" s="8">
        <f t="shared" si="0"/>
        <v>0.94918599535629833</v>
      </c>
    </row>
    <row r="48" spans="1:64" x14ac:dyDescent="0.3">
      <c r="A48" s="2" t="s">
        <v>101</v>
      </c>
      <c r="B48" s="6">
        <v>87.215575943999994</v>
      </c>
      <c r="C48" s="6">
        <v>86.916242171999997</v>
      </c>
      <c r="D48" s="6">
        <v>87.117807185000004</v>
      </c>
      <c r="E48" s="6">
        <v>87.698858294999994</v>
      </c>
      <c r="F48" s="6">
        <v>88.722062704999999</v>
      </c>
      <c r="G48" s="6">
        <v>89.466806343000002</v>
      </c>
      <c r="H48" s="6">
        <v>90.263281269999993</v>
      </c>
      <c r="I48" s="6">
        <v>91.103435063000006</v>
      </c>
      <c r="J48" s="6">
        <v>92.000622996000004</v>
      </c>
      <c r="K48" s="6">
        <v>92.515524518999996</v>
      </c>
      <c r="L48" s="6">
        <v>92.898327034999994</v>
      </c>
      <c r="M48" s="6">
        <v>93.533832498999999</v>
      </c>
      <c r="N48" s="6">
        <v>94.064021440000005</v>
      </c>
      <c r="O48" s="6">
        <v>94.849206401000004</v>
      </c>
      <c r="P48" s="6">
        <v>95.234823277000004</v>
      </c>
      <c r="Q48" s="6">
        <v>95.689038894000007</v>
      </c>
      <c r="R48" s="6">
        <v>96.431608870999995</v>
      </c>
      <c r="S48" s="6">
        <v>97.133032357999994</v>
      </c>
      <c r="T48" s="6">
        <v>97.593889363000002</v>
      </c>
      <c r="U48" s="6">
        <v>98.119288053000005</v>
      </c>
      <c r="V48" s="6">
        <v>97.983946574000001</v>
      </c>
      <c r="W48" s="6">
        <v>98.370657167999994</v>
      </c>
      <c r="X48" s="6">
        <v>98.843406135999999</v>
      </c>
      <c r="Y48" s="19">
        <v>99.583521485999995</v>
      </c>
      <c r="Z48" s="6">
        <v>100.302865967</v>
      </c>
      <c r="AA48" s="6">
        <v>99.456045609</v>
      </c>
      <c r="AB48" s="6">
        <v>99.904019516999995</v>
      </c>
      <c r="AC48" s="6">
        <v>100.337069676</v>
      </c>
      <c r="AD48" s="6">
        <v>100.576739123</v>
      </c>
      <c r="AE48" s="6">
        <v>100.673508333</v>
      </c>
      <c r="AF48" s="6">
        <v>100.661243157</v>
      </c>
      <c r="AG48" s="6">
        <v>100.746718216</v>
      </c>
      <c r="AH48" s="6">
        <v>101.222370238</v>
      </c>
      <c r="AI48" s="6">
        <v>101.774337898</v>
      </c>
      <c r="AJ48" s="6">
        <v>101.961496806</v>
      </c>
      <c r="AK48" s="6">
        <v>102.36257367</v>
      </c>
      <c r="AL48" s="6">
        <v>102.792147574</v>
      </c>
      <c r="AM48" s="6">
        <v>102.577115632</v>
      </c>
      <c r="AN48" s="6">
        <v>103.892884326</v>
      </c>
      <c r="AO48" s="6">
        <v>104.259394085</v>
      </c>
      <c r="AP48" s="6">
        <v>103.31487052200001</v>
      </c>
      <c r="AQ48" s="6">
        <v>103.736688532</v>
      </c>
      <c r="AR48" s="6">
        <v>103.880369896</v>
      </c>
      <c r="AS48" s="6">
        <v>103.84445717200001</v>
      </c>
      <c r="AT48" s="6">
        <v>103.84517959999999</v>
      </c>
      <c r="AU48" s="6">
        <v>86.093694181999993</v>
      </c>
      <c r="AV48" s="6">
        <v>97.944463064999994</v>
      </c>
      <c r="AW48" s="6">
        <v>100.585976652</v>
      </c>
      <c r="AX48" s="6">
        <v>101.4137231</v>
      </c>
      <c r="AY48" s="6">
        <v>102.821256834</v>
      </c>
      <c r="AZ48" s="6">
        <v>100.968750328</v>
      </c>
      <c r="BA48" s="6">
        <v>102.351419991</v>
      </c>
      <c r="BB48" s="6">
        <v>103.98064929100001</v>
      </c>
      <c r="BC48" s="6">
        <v>103.15330383600001</v>
      </c>
      <c r="BD48" s="6">
        <v>105.030294232</v>
      </c>
      <c r="BE48" s="6">
        <v>103.71443605100001</v>
      </c>
      <c r="BF48" s="6"/>
      <c r="BG48" s="6" t="s">
        <v>23</v>
      </c>
      <c r="BI48" s="15">
        <f>(1/COUNT(Y48:AS48)*LN(AS48/X48))</f>
        <v>2.3503492313457523E-3</v>
      </c>
      <c r="BJ48" s="8">
        <f>X48*(1+BI48)^COUNT(Y48:BE48)</f>
        <v>106.805279679337</v>
      </c>
      <c r="BK48" s="8">
        <f t="shared" si="0"/>
        <v>0.97106094719646185</v>
      </c>
    </row>
    <row r="49" spans="1:64" x14ac:dyDescent="0.3">
      <c r="A49" s="2" t="s">
        <v>106</v>
      </c>
      <c r="B49" s="6" t="s">
        <v>107</v>
      </c>
      <c r="C49" s="18" t="s">
        <v>107</v>
      </c>
      <c r="D49" s="18" t="s">
        <v>107</v>
      </c>
      <c r="E49" s="18" t="s">
        <v>107</v>
      </c>
      <c r="F49" s="18" t="s">
        <v>107</v>
      </c>
      <c r="G49" s="18" t="s">
        <v>107</v>
      </c>
      <c r="H49" s="18" t="s">
        <v>107</v>
      </c>
      <c r="I49" s="18" t="s">
        <v>107</v>
      </c>
      <c r="J49" s="18" t="s">
        <v>107</v>
      </c>
      <c r="K49" s="18">
        <v>77.685976781999997</v>
      </c>
      <c r="L49" s="18">
        <v>77.682986999999997</v>
      </c>
      <c r="M49" s="18">
        <v>78.948360726000004</v>
      </c>
      <c r="N49" s="18">
        <v>80.038466176</v>
      </c>
      <c r="O49" s="18">
        <v>80.965271315999999</v>
      </c>
      <c r="P49" s="18">
        <v>82.417785710000004</v>
      </c>
      <c r="Q49" s="18">
        <v>83.395975785999994</v>
      </c>
      <c r="R49" s="18">
        <v>84.729256375000006</v>
      </c>
      <c r="S49" s="18">
        <v>85.918699586000002</v>
      </c>
      <c r="T49" s="18">
        <v>87.294361031999998</v>
      </c>
      <c r="U49" s="18">
        <v>89.215814480999995</v>
      </c>
      <c r="V49" s="18">
        <v>90.249835336999993</v>
      </c>
      <c r="W49" s="18">
        <v>92.316250862999993</v>
      </c>
      <c r="X49" s="18">
        <v>94.001757218999998</v>
      </c>
      <c r="Y49" s="18">
        <v>95.443701008999994</v>
      </c>
      <c r="Z49" s="18">
        <v>97.051244765000007</v>
      </c>
      <c r="AA49" s="18">
        <v>99.129836217000005</v>
      </c>
      <c r="AB49" s="18">
        <v>100.95999641500001</v>
      </c>
      <c r="AC49" s="18">
        <v>103.01204257800001</v>
      </c>
      <c r="AD49" s="18">
        <v>106.00188912500001</v>
      </c>
      <c r="AE49" s="18">
        <v>107.889706956</v>
      </c>
      <c r="AF49" s="18">
        <v>110.362068936</v>
      </c>
      <c r="AG49" s="18">
        <v>111.867201536</v>
      </c>
      <c r="AH49" s="18">
        <v>112.761738071</v>
      </c>
      <c r="AI49" s="21">
        <v>115.083054601</v>
      </c>
      <c r="AJ49" s="18">
        <v>116.979830013</v>
      </c>
      <c r="AK49" s="18">
        <v>119.177410976</v>
      </c>
      <c r="AL49" s="18">
        <v>121.735837674</v>
      </c>
      <c r="AM49" s="18">
        <v>123.329918421</v>
      </c>
      <c r="AN49" s="18">
        <v>125.05535494599999</v>
      </c>
      <c r="AO49" s="18">
        <v>126.903576689</v>
      </c>
      <c r="AP49" s="18">
        <v>128.21254608000001</v>
      </c>
      <c r="AQ49" s="18">
        <v>130.06417984500001</v>
      </c>
      <c r="AR49" s="18">
        <v>130.79689804099999</v>
      </c>
      <c r="AS49" s="18">
        <v>130.99653913099999</v>
      </c>
      <c r="AT49" s="18">
        <v>131.136438755</v>
      </c>
      <c r="AU49" s="18">
        <v>101.54839547500001</v>
      </c>
      <c r="AV49" s="18">
        <v>124.48704849799999</v>
      </c>
      <c r="AW49" s="18">
        <v>132.33130653800001</v>
      </c>
      <c r="AX49" s="18">
        <v>134.13123654399999</v>
      </c>
      <c r="AY49" s="18">
        <v>123.967259541</v>
      </c>
      <c r="AZ49" s="18">
        <v>135.57531404599999</v>
      </c>
      <c r="BA49" s="18">
        <v>138.20534161800001</v>
      </c>
      <c r="BB49" s="18">
        <v>139.32252049900001</v>
      </c>
      <c r="BC49" s="18">
        <v>140.682742201</v>
      </c>
      <c r="BD49" s="18">
        <v>143.02451193100001</v>
      </c>
      <c r="BE49" s="18">
        <v>144.01379535500001</v>
      </c>
      <c r="BF49" s="6"/>
      <c r="BG49" s="6" t="s">
        <v>33</v>
      </c>
      <c r="BI49" s="15">
        <f>(1/COUNT(AI49:AS49)*LN(AS49/AH49))</f>
        <v>1.3626711270995321E-2</v>
      </c>
      <c r="BJ49" s="8">
        <f>AH49*(1+BI49)^COUNT(AI49:BE49)</f>
        <v>153.94189694598629</v>
      </c>
      <c r="BK49" s="8">
        <f t="shared" si="0"/>
        <v>0.93550747530108869</v>
      </c>
    </row>
    <row r="50" spans="1:64" x14ac:dyDescent="0.3">
      <c r="A50" s="2" t="s">
        <v>109</v>
      </c>
      <c r="B50" s="6">
        <v>89.496997429000004</v>
      </c>
      <c r="C50" s="18">
        <v>89.657043865999995</v>
      </c>
      <c r="D50" s="18">
        <v>90.114909298000001</v>
      </c>
      <c r="E50" s="18">
        <v>90.597124601000004</v>
      </c>
      <c r="F50" s="18">
        <v>90.973012292000007</v>
      </c>
      <c r="G50" s="18">
        <v>92.021350760000004</v>
      </c>
      <c r="H50" s="18">
        <v>92.595697587999993</v>
      </c>
      <c r="I50" s="18">
        <v>93.294170164999997</v>
      </c>
      <c r="J50" s="18">
        <v>94.105526894999997</v>
      </c>
      <c r="K50" s="18">
        <v>94.372611891000005</v>
      </c>
      <c r="L50" s="18">
        <v>94.738279241000001</v>
      </c>
      <c r="M50" s="18">
        <v>94.584616986</v>
      </c>
      <c r="N50" s="18">
        <v>94.519164568999997</v>
      </c>
      <c r="O50" s="18">
        <v>94.458243109999998</v>
      </c>
      <c r="P50" s="18">
        <v>94.668343269000005</v>
      </c>
      <c r="Q50" s="18">
        <v>94.486771449000003</v>
      </c>
      <c r="R50" s="18">
        <v>94.567478792000003</v>
      </c>
      <c r="S50" s="18">
        <v>95.262167281999993</v>
      </c>
      <c r="T50" s="18">
        <v>95.765868757000007</v>
      </c>
      <c r="U50" s="18">
        <v>96.108679644000006</v>
      </c>
      <c r="V50" s="18">
        <v>96.809453945000001</v>
      </c>
      <c r="W50" s="18">
        <v>97.036055677999997</v>
      </c>
      <c r="X50" s="18">
        <v>97.761173329000002</v>
      </c>
      <c r="Y50" s="18">
        <v>98.298021172999995</v>
      </c>
      <c r="Z50" s="18">
        <v>99.059852308999993</v>
      </c>
      <c r="AA50" s="18">
        <v>99.674032761999996</v>
      </c>
      <c r="AB50" s="18">
        <v>100.272133668</v>
      </c>
      <c r="AC50" s="18">
        <v>100.851433407</v>
      </c>
      <c r="AD50" s="18">
        <v>101.293823176</v>
      </c>
      <c r="AE50" s="18">
        <v>101.788342067</v>
      </c>
      <c r="AF50" s="18">
        <v>101.96693666900001</v>
      </c>
      <c r="AG50" s="18">
        <v>103.214923834</v>
      </c>
      <c r="AH50" s="18">
        <v>104.019757787</v>
      </c>
      <c r="AI50" s="21">
        <v>104.99891440099999</v>
      </c>
      <c r="AJ50" s="18">
        <v>105.869184885</v>
      </c>
      <c r="AK50" s="18">
        <v>106.808173332</v>
      </c>
      <c r="AL50" s="18">
        <v>107.14858019099999</v>
      </c>
      <c r="AM50" s="18">
        <v>107.793329192</v>
      </c>
      <c r="AN50" s="18">
        <v>107.80382947</v>
      </c>
      <c r="AO50" s="18">
        <v>108.081201003</v>
      </c>
      <c r="AP50" s="18">
        <v>108.900923546</v>
      </c>
      <c r="AQ50" s="18">
        <v>109.474087119</v>
      </c>
      <c r="AR50" s="18">
        <v>109.811383819</v>
      </c>
      <c r="AS50" s="18">
        <v>110.048719002</v>
      </c>
      <c r="AT50" s="18">
        <v>107.197967726</v>
      </c>
      <c r="AU50" s="18">
        <v>94.149428201999996</v>
      </c>
      <c r="AV50" s="18">
        <v>105.762069068</v>
      </c>
      <c r="AW50" s="18">
        <v>105.949982625</v>
      </c>
      <c r="AX50" s="18">
        <v>106.205116633</v>
      </c>
      <c r="AY50" s="18">
        <v>108.83193946</v>
      </c>
      <c r="AZ50" s="18">
        <v>111.231065456</v>
      </c>
      <c r="BA50" s="18">
        <v>112.282184039</v>
      </c>
      <c r="BB50" s="18">
        <v>113.089934662</v>
      </c>
      <c r="BC50" s="18">
        <v>113.86298824799999</v>
      </c>
      <c r="BD50" s="18">
        <v>114.17920205999999</v>
      </c>
      <c r="BE50" s="18">
        <v>114.11694539600001</v>
      </c>
      <c r="BF50" s="6"/>
      <c r="BG50" s="6" t="str">
        <f>BG49</f>
        <v>Q2-2017</v>
      </c>
      <c r="BI50" s="15">
        <f>(1/COUNT(AI50:AS50)*LN(AS50/AH50))</f>
        <v>5.1220279945891492E-3</v>
      </c>
      <c r="BJ50" s="8">
        <f>AH50*(1+BI50)^COUNT(AI50:BE50)</f>
        <v>116.98980865777922</v>
      </c>
      <c r="BK50" s="8">
        <f t="shared" si="0"/>
        <v>0.97544347413899124</v>
      </c>
    </row>
    <row r="51" spans="1:64" x14ac:dyDescent="0.3">
      <c r="A51" s="2" t="s">
        <v>108</v>
      </c>
      <c r="B51" s="6" t="s">
        <v>107</v>
      </c>
      <c r="C51" s="18" t="s">
        <v>107</v>
      </c>
      <c r="D51" s="18" t="s">
        <v>107</v>
      </c>
      <c r="E51" s="18" t="s">
        <v>107</v>
      </c>
      <c r="F51" s="18">
        <v>72.796755958999995</v>
      </c>
      <c r="G51" s="18">
        <v>75.072462090000002</v>
      </c>
      <c r="H51" s="18">
        <v>75.949841563000007</v>
      </c>
      <c r="I51" s="18">
        <v>80.303092284000002</v>
      </c>
      <c r="J51" s="18">
        <v>82.554145806999998</v>
      </c>
      <c r="K51" s="18">
        <v>83.853630237999994</v>
      </c>
      <c r="L51" s="18">
        <v>85.533106205999999</v>
      </c>
      <c r="M51" s="18">
        <v>87.022439926000004</v>
      </c>
      <c r="N51" s="18">
        <v>88.343114661000001</v>
      </c>
      <c r="O51" s="18">
        <v>89.341835824</v>
      </c>
      <c r="P51" s="18">
        <v>90.990929047999998</v>
      </c>
      <c r="Q51" s="18">
        <v>88.663176402999994</v>
      </c>
      <c r="R51" s="18">
        <v>88.393947259000001</v>
      </c>
      <c r="S51" s="18">
        <v>91.078942710000007</v>
      </c>
      <c r="T51" s="18">
        <v>94.690350581000004</v>
      </c>
      <c r="U51" s="18">
        <v>93.381620847999997</v>
      </c>
      <c r="V51" s="18">
        <v>94.489499601999995</v>
      </c>
      <c r="W51" s="18">
        <v>94.908637939000002</v>
      </c>
      <c r="X51" s="18">
        <v>96.484235495999997</v>
      </c>
      <c r="Y51" s="21">
        <v>96.428521336000003</v>
      </c>
      <c r="Z51" s="18">
        <v>97.464342293000001</v>
      </c>
      <c r="AA51" s="18">
        <v>100.537839201</v>
      </c>
      <c r="AB51" s="18">
        <v>101.0658475</v>
      </c>
      <c r="AC51" s="18">
        <v>101.17112899200001</v>
      </c>
      <c r="AD51" s="18">
        <v>100.862902355</v>
      </c>
      <c r="AE51" s="18">
        <v>102.232978968</v>
      </c>
      <c r="AF51" s="18">
        <v>101.915857918</v>
      </c>
      <c r="AG51" s="18">
        <v>103.577043108</v>
      </c>
      <c r="AH51" s="18">
        <v>101.236306845</v>
      </c>
      <c r="AI51" s="18">
        <v>102.411297574</v>
      </c>
      <c r="AJ51" s="18">
        <v>102.95481945500001</v>
      </c>
      <c r="AK51" s="18">
        <v>102.77665140400001</v>
      </c>
      <c r="AL51" s="18">
        <v>103.527406169</v>
      </c>
      <c r="AM51" s="18">
        <v>104.09574885400001</v>
      </c>
      <c r="AN51" s="18">
        <v>105.88793105800001</v>
      </c>
      <c r="AO51" s="18">
        <v>107.19969230700001</v>
      </c>
      <c r="AP51" s="18">
        <v>105.697134807</v>
      </c>
      <c r="AQ51" s="18">
        <v>105.686582825</v>
      </c>
      <c r="AR51" s="18">
        <v>105.565459541</v>
      </c>
      <c r="AS51" s="18">
        <v>107.258568246</v>
      </c>
      <c r="AT51" s="18">
        <v>104.095450132</v>
      </c>
      <c r="AU51" s="18">
        <v>98.934751215000006</v>
      </c>
      <c r="AV51" s="18">
        <v>100.27959258200001</v>
      </c>
      <c r="AW51" s="18">
        <v>102.50250819</v>
      </c>
      <c r="AX51" s="18">
        <v>100.92882964</v>
      </c>
      <c r="AY51" s="18">
        <v>102.717121261</v>
      </c>
      <c r="AZ51" s="18">
        <v>107.099735584</v>
      </c>
      <c r="BA51" s="18">
        <v>109.65107918699999</v>
      </c>
      <c r="BB51" s="18">
        <v>112.635975712</v>
      </c>
      <c r="BC51" s="18">
        <v>113.86766216700001</v>
      </c>
      <c r="BD51" s="18">
        <v>115.27065704899999</v>
      </c>
      <c r="BE51" s="18">
        <v>116.777933816</v>
      </c>
      <c r="BF51" s="6"/>
      <c r="BG51" s="6" t="s">
        <v>23</v>
      </c>
      <c r="BI51" s="15">
        <f>(1/COUNT(Y51:AS51)*LN(AS51/X51))</f>
        <v>5.041086321838497E-3</v>
      </c>
      <c r="BJ51" s="8">
        <f>X51*(1+BI51)^COUNT(Y51:BE51)</f>
        <v>113.89962495116822</v>
      </c>
      <c r="BK51" s="8">
        <f t="shared" si="0"/>
        <v>1.0252705736833267</v>
      </c>
    </row>
    <row r="53" spans="1:64" x14ac:dyDescent="0.3"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I53" s="7"/>
      <c r="BJ53" s="8"/>
      <c r="BK53" s="8"/>
    </row>
    <row r="54" spans="1:64" x14ac:dyDescent="0.3">
      <c r="A54" s="2" t="s">
        <v>155</v>
      </c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I54" s="7"/>
      <c r="BJ54" s="8"/>
      <c r="BK54" s="8">
        <f>MIN(BK4:BK51)</f>
        <v>0.89418291490247848</v>
      </c>
      <c r="BL54" s="2" t="s">
        <v>155</v>
      </c>
    </row>
    <row r="55" spans="1:64" x14ac:dyDescent="0.3">
      <c r="A55" s="2" t="s">
        <v>104</v>
      </c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I55" s="7"/>
      <c r="BJ55" s="8"/>
      <c r="BK55" s="8">
        <f>AVERAGE(BK4:BK51)</f>
        <v>0.97601041300432956</v>
      </c>
      <c r="BL55" s="2" t="s">
        <v>104</v>
      </c>
    </row>
    <row r="56" spans="1:64" x14ac:dyDescent="0.3">
      <c r="A56" s="2" t="s">
        <v>105</v>
      </c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I56" s="7"/>
      <c r="BJ56" s="8"/>
      <c r="BK56" s="8">
        <f>MEDIAN(BK4:BK51)</f>
        <v>0.97025109953267707</v>
      </c>
      <c r="BL56" s="2" t="s">
        <v>105</v>
      </c>
    </row>
    <row r="57" spans="1:64" x14ac:dyDescent="0.3">
      <c r="A57" s="2" t="s">
        <v>154</v>
      </c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I57" s="7"/>
      <c r="BJ57" s="8"/>
      <c r="BK57" s="8">
        <f>MAX(BK4:BK51)</f>
        <v>1.0853632092037124</v>
      </c>
      <c r="BL57" s="2" t="s">
        <v>154</v>
      </c>
    </row>
    <row r="58" spans="1:64" s="1" customFormat="1" x14ac:dyDescent="0.3">
      <c r="A58" s="1" t="s">
        <v>96</v>
      </c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I58" s="10"/>
      <c r="BJ58" s="11"/>
      <c r="BK58" s="11">
        <f>BK43</f>
        <v>1.0003751163379901</v>
      </c>
      <c r="BL58" s="1" t="s">
        <v>96</v>
      </c>
    </row>
    <row r="59" spans="1:64" x14ac:dyDescent="0.3"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I59" s="7"/>
      <c r="BJ59" s="8"/>
      <c r="BK59" s="8"/>
    </row>
    <row r="61" spans="1:64" x14ac:dyDescent="0.3">
      <c r="A61" s="13" t="s">
        <v>103</v>
      </c>
    </row>
    <row r="62" spans="1:64" x14ac:dyDescent="0.3">
      <c r="A62" s="14"/>
    </row>
    <row r="63" spans="1:64" x14ac:dyDescent="0.3">
      <c r="A63" s="14"/>
    </row>
    <row r="64" spans="1:64" x14ac:dyDescent="0.3">
      <c r="A64" s="14"/>
    </row>
  </sheetData>
  <mergeCells count="2">
    <mergeCell ref="BJ2:BJ3"/>
    <mergeCell ref="BK2:BK3"/>
  </mergeCells>
  <phoneticPr fontId="11" type="noConversion"/>
  <pageMargins left="0.7" right="0.7" top="0.75" bottom="0.75" header="0.3" footer="0.3"/>
  <pageSetup paperSize="9" orientation="portrait" horizontalDpi="300" verticalDpi="300" r:id="rId1"/>
  <ignoredErrors>
    <ignoredError sqref="BG41:BH41 BG48:BH48 BH42 BH43 BH44 BG51:BH51 BH49 BG40:BH40 BG45:BH45 BG46:BH46 BG47:BH47 BG50:BH50 BI9:BI19 BI36:BI49 BJ36:BJ53" 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63"/>
  <sheetViews>
    <sheetView tabSelected="1" topLeftCell="A22" workbookViewId="0">
      <selection activeCell="B63" sqref="B63"/>
    </sheetView>
  </sheetViews>
  <sheetFormatPr defaultRowHeight="14.5" x14ac:dyDescent="0.35"/>
  <cols>
    <col min="1" max="1" width="14.453125" style="2" bestFit="1" customWidth="1"/>
    <col min="2" max="2" width="9.7265625" style="2" bestFit="1" customWidth="1"/>
    <col min="3" max="3" width="6.81640625" style="2" bestFit="1" customWidth="1"/>
    <col min="4" max="4" width="5" style="2" customWidth="1"/>
    <col min="17" max="17" width="15" customWidth="1"/>
    <col min="18" max="18" width="7.81640625" bestFit="1" customWidth="1"/>
    <col min="19" max="19" width="7.81640625" customWidth="1"/>
    <col min="20" max="20" width="8.81640625"/>
  </cols>
  <sheetData>
    <row r="1" spans="1:21" x14ac:dyDescent="0.35">
      <c r="A1" s="1" t="s">
        <v>102</v>
      </c>
    </row>
    <row r="2" spans="1:21" ht="14.5" customHeight="1" x14ac:dyDescent="0.35">
      <c r="A2" s="3"/>
      <c r="B2" s="3"/>
      <c r="C2" s="3"/>
      <c r="D2" s="3"/>
      <c r="Q2" s="23" t="s">
        <v>158</v>
      </c>
      <c r="R2" s="31"/>
      <c r="S2" s="31"/>
    </row>
    <row r="3" spans="1:21" x14ac:dyDescent="0.35">
      <c r="A3" s="4" t="s">
        <v>56</v>
      </c>
      <c r="B3" s="5" t="s">
        <v>55</v>
      </c>
      <c r="C3" s="5" t="s">
        <v>105</v>
      </c>
      <c r="D3" s="17"/>
      <c r="Q3" s="24"/>
      <c r="R3" s="5" t="s">
        <v>55</v>
      </c>
      <c r="S3" s="25" t="s">
        <v>105</v>
      </c>
      <c r="T3" s="25" t="s">
        <v>55</v>
      </c>
      <c r="U3" s="25" t="s">
        <v>105</v>
      </c>
    </row>
    <row r="4" spans="1:21" x14ac:dyDescent="0.35">
      <c r="A4" s="2" t="s">
        <v>118</v>
      </c>
      <c r="B4" s="8">
        <v>1.0853632092037124</v>
      </c>
      <c r="C4" s="8">
        <f>Dados!$BK$56</f>
        <v>0.97025109953267707</v>
      </c>
      <c r="D4" s="8"/>
      <c r="Q4" t="s">
        <v>110</v>
      </c>
      <c r="R4" s="45">
        <f>T4/100</f>
        <v>1.3431033068602769</v>
      </c>
      <c r="S4" s="41">
        <f t="shared" ref="S4:S50" si="0">$R$57</f>
        <v>1.0483679119492733</v>
      </c>
      <c r="T4" s="26">
        <v>134.3103306860277</v>
      </c>
      <c r="U4" s="22">
        <f t="shared" ref="U4:U50" si="1">$T$57</f>
        <v>104.83679119492733</v>
      </c>
    </row>
    <row r="5" spans="1:21" x14ac:dyDescent="0.35">
      <c r="A5" s="2" t="s">
        <v>110</v>
      </c>
      <c r="B5" s="8">
        <v>1.0682143659543908</v>
      </c>
      <c r="C5" s="8">
        <f>Dados!$BK$56</f>
        <v>0.97025109953267707</v>
      </c>
      <c r="D5" s="8"/>
      <c r="Q5" t="s">
        <v>118</v>
      </c>
      <c r="R5" s="45">
        <f t="shared" ref="R5:R50" si="2">T5/100</f>
        <v>1.190031693088212</v>
      </c>
      <c r="S5" s="41">
        <f t="shared" si="0"/>
        <v>1.0483679119492733</v>
      </c>
      <c r="T5" s="26">
        <v>119.0031693088212</v>
      </c>
      <c r="U5" s="22">
        <f t="shared" si="1"/>
        <v>104.83679119492733</v>
      </c>
    </row>
    <row r="6" spans="1:21" x14ac:dyDescent="0.35">
      <c r="A6" s="2" t="s">
        <v>111</v>
      </c>
      <c r="B6" s="8">
        <v>1.067669101090776</v>
      </c>
      <c r="C6" s="8">
        <f>Dados!$BK$56</f>
        <v>0.97025109953267707</v>
      </c>
      <c r="D6" s="8"/>
      <c r="Q6" t="s">
        <v>74</v>
      </c>
      <c r="R6" s="45">
        <f t="shared" si="2"/>
        <v>1.1376538766246314</v>
      </c>
      <c r="S6" s="41">
        <f t="shared" si="0"/>
        <v>1.0483679119492733</v>
      </c>
      <c r="T6" s="26">
        <v>113.76538766246314</v>
      </c>
      <c r="U6" s="22">
        <f t="shared" si="1"/>
        <v>104.83679119492733</v>
      </c>
    </row>
    <row r="7" spans="1:21" x14ac:dyDescent="0.35">
      <c r="A7" s="2" t="s">
        <v>95</v>
      </c>
      <c r="B7" s="8">
        <v>1.0515068780786101</v>
      </c>
      <c r="C7" s="8">
        <f>Dados!$BK$56</f>
        <v>0.97025109953267707</v>
      </c>
      <c r="D7" s="8"/>
      <c r="Q7" t="s">
        <v>112</v>
      </c>
      <c r="R7" s="45">
        <f t="shared" si="2"/>
        <v>1.1070324006535599</v>
      </c>
      <c r="S7" s="41">
        <f t="shared" si="0"/>
        <v>1.0483679119492733</v>
      </c>
      <c r="T7" s="26">
        <v>110.70324006535598</v>
      </c>
      <c r="U7" s="22">
        <f t="shared" si="1"/>
        <v>104.83679119492733</v>
      </c>
    </row>
    <row r="8" spans="1:21" x14ac:dyDescent="0.35">
      <c r="A8" s="2" t="s">
        <v>61</v>
      </c>
      <c r="B8" s="8">
        <v>1.0498919446295569</v>
      </c>
      <c r="C8" s="8">
        <f>Dados!$BK$56</f>
        <v>0.97025109953267707</v>
      </c>
      <c r="D8" s="8"/>
      <c r="Q8" t="s">
        <v>121</v>
      </c>
      <c r="R8" s="45">
        <f t="shared" si="2"/>
        <v>1.1050714459585225</v>
      </c>
      <c r="S8" s="41">
        <f t="shared" si="0"/>
        <v>1.0483679119492733</v>
      </c>
      <c r="T8" s="26">
        <v>110.50714459585225</v>
      </c>
      <c r="U8" s="22">
        <f t="shared" si="1"/>
        <v>104.83679119492733</v>
      </c>
    </row>
    <row r="9" spans="1:21" x14ac:dyDescent="0.35">
      <c r="A9" s="2" t="s">
        <v>121</v>
      </c>
      <c r="B9" s="8">
        <v>1.0270175880898</v>
      </c>
      <c r="C9" s="8">
        <f>Dados!$BK$56</f>
        <v>0.97025109953267707</v>
      </c>
      <c r="D9" s="8"/>
      <c r="Q9" t="s">
        <v>148</v>
      </c>
      <c r="R9" s="45">
        <f t="shared" si="2"/>
        <v>1.0993710114997997</v>
      </c>
      <c r="S9" s="41">
        <f t="shared" si="0"/>
        <v>1.0483679119492733</v>
      </c>
      <c r="T9" s="26">
        <v>109.93710114997997</v>
      </c>
      <c r="U9" s="22">
        <f t="shared" si="1"/>
        <v>104.83679119492733</v>
      </c>
    </row>
    <row r="10" spans="1:21" x14ac:dyDescent="0.35">
      <c r="A10" s="2" t="s">
        <v>112</v>
      </c>
      <c r="B10" s="8">
        <v>1.0264455322858623</v>
      </c>
      <c r="C10" s="8">
        <f>Dados!$BK$56</f>
        <v>0.97025109953267707</v>
      </c>
      <c r="D10" s="8"/>
      <c r="Q10" t="s">
        <v>61</v>
      </c>
      <c r="R10" s="45">
        <f t="shared" si="2"/>
        <v>1.0956608675876902</v>
      </c>
      <c r="S10" s="41">
        <f t="shared" si="0"/>
        <v>1.0483679119492733</v>
      </c>
      <c r="T10" s="26">
        <v>109.56608675876902</v>
      </c>
      <c r="U10" s="22">
        <f t="shared" si="1"/>
        <v>104.83679119492733</v>
      </c>
    </row>
    <row r="11" spans="1:21" x14ac:dyDescent="0.35">
      <c r="A11" s="2" t="s">
        <v>134</v>
      </c>
      <c r="B11" s="8">
        <v>1.0252705736833267</v>
      </c>
      <c r="C11" s="8">
        <f>Dados!$BK$56</f>
        <v>0.97025109953267707</v>
      </c>
      <c r="D11" s="8"/>
      <c r="Q11" t="s">
        <v>134</v>
      </c>
      <c r="R11" s="45">
        <f t="shared" si="2"/>
        <v>1.0887515629214162</v>
      </c>
      <c r="S11" s="41">
        <f t="shared" si="0"/>
        <v>1.0483679119492733</v>
      </c>
      <c r="T11" s="26">
        <v>108.87515629214161</v>
      </c>
      <c r="U11" s="22">
        <f t="shared" si="1"/>
        <v>104.83679119492733</v>
      </c>
    </row>
    <row r="12" spans="1:21" x14ac:dyDescent="0.35">
      <c r="A12" s="2" t="s">
        <v>116</v>
      </c>
      <c r="B12" s="8">
        <v>1.0127819849231323</v>
      </c>
      <c r="C12" s="8">
        <f>Dados!$BK$56</f>
        <v>0.97025109953267707</v>
      </c>
      <c r="D12" s="8"/>
      <c r="Q12" t="s">
        <v>123</v>
      </c>
      <c r="R12" s="45">
        <f t="shared" si="2"/>
        <v>1.0796585268632279</v>
      </c>
      <c r="S12" s="41">
        <f t="shared" si="0"/>
        <v>1.0483679119492733</v>
      </c>
      <c r="T12" s="26">
        <v>107.96585268632279</v>
      </c>
      <c r="U12" s="22">
        <f t="shared" si="1"/>
        <v>104.83679119492733</v>
      </c>
    </row>
    <row r="13" spans="1:21" x14ac:dyDescent="0.35">
      <c r="A13" s="2" t="s">
        <v>117</v>
      </c>
      <c r="B13" s="8">
        <v>1.0045516959539955</v>
      </c>
      <c r="C13" s="8">
        <f>Dados!$BK$56</f>
        <v>0.97025109953267707</v>
      </c>
      <c r="D13" s="8"/>
      <c r="Q13" t="s">
        <v>147</v>
      </c>
      <c r="R13" s="45">
        <f t="shared" si="2"/>
        <v>1.0747056947383051</v>
      </c>
      <c r="S13" s="41">
        <f t="shared" si="0"/>
        <v>1.0483679119492733</v>
      </c>
      <c r="T13" s="26">
        <v>107.47056947383051</v>
      </c>
      <c r="U13" s="22">
        <f t="shared" si="1"/>
        <v>104.83679119492733</v>
      </c>
    </row>
    <row r="14" spans="1:21" x14ac:dyDescent="0.35">
      <c r="A14" s="2" t="s">
        <v>74</v>
      </c>
      <c r="B14" s="8">
        <v>1.00404992056443</v>
      </c>
      <c r="C14" s="8">
        <f>Dados!$BK$56</f>
        <v>0.97025109953267707</v>
      </c>
      <c r="D14" s="8"/>
      <c r="Q14" t="s">
        <v>63</v>
      </c>
      <c r="R14" s="45">
        <f t="shared" si="2"/>
        <v>1.0742365991359106</v>
      </c>
      <c r="S14" s="41">
        <f t="shared" si="0"/>
        <v>1.0483679119492733</v>
      </c>
      <c r="T14" s="26">
        <v>107.42365991359105</v>
      </c>
      <c r="U14" s="22">
        <f t="shared" si="1"/>
        <v>104.83679119492733</v>
      </c>
    </row>
    <row r="15" spans="1:21" x14ac:dyDescent="0.35">
      <c r="A15" s="2" t="s">
        <v>113</v>
      </c>
      <c r="B15" s="8">
        <v>1.0013743294317587</v>
      </c>
      <c r="C15" s="8">
        <f>Dados!$BK$56</f>
        <v>0.97025109953267707</v>
      </c>
      <c r="D15" s="8"/>
      <c r="Q15" t="s">
        <v>113</v>
      </c>
      <c r="R15" s="45">
        <f t="shared" si="2"/>
        <v>1.072585343812138</v>
      </c>
      <c r="S15" s="41">
        <f t="shared" si="0"/>
        <v>1.0483679119492733</v>
      </c>
      <c r="T15" s="26">
        <v>107.25853438121379</v>
      </c>
      <c r="U15" s="22">
        <f t="shared" si="1"/>
        <v>104.83679119492733</v>
      </c>
    </row>
    <row r="16" spans="1:21" x14ac:dyDescent="0.35">
      <c r="A16" s="1" t="s">
        <v>125</v>
      </c>
      <c r="B16" s="11">
        <v>1.0003751163379901</v>
      </c>
      <c r="C16" s="11">
        <f>Dados!$BK$56</f>
        <v>0.97025109953267707</v>
      </c>
      <c r="D16" s="8"/>
      <c r="Q16" t="s">
        <v>115</v>
      </c>
      <c r="R16" s="45">
        <f t="shared" si="2"/>
        <v>1.0724109651722613</v>
      </c>
      <c r="S16" s="41">
        <f t="shared" si="0"/>
        <v>1.0483679119492733</v>
      </c>
      <c r="T16" s="26">
        <v>107.24109651722613</v>
      </c>
      <c r="U16" s="22">
        <f t="shared" si="1"/>
        <v>104.83679119492733</v>
      </c>
    </row>
    <row r="17" spans="1:21" x14ac:dyDescent="0.35">
      <c r="A17" s="2" t="s">
        <v>120</v>
      </c>
      <c r="B17" s="8">
        <v>0.99847154208695366</v>
      </c>
      <c r="C17" s="8">
        <f>Dados!$BK$56</f>
        <v>0.97025109953267707</v>
      </c>
      <c r="D17" s="8"/>
      <c r="Q17" t="s">
        <v>120</v>
      </c>
      <c r="R17" s="45">
        <f t="shared" si="2"/>
        <v>1.0719535484648737</v>
      </c>
      <c r="S17" s="41">
        <f t="shared" si="0"/>
        <v>1.0483679119492733</v>
      </c>
      <c r="T17" s="26">
        <v>107.19535484648736</v>
      </c>
      <c r="U17" s="22">
        <f t="shared" si="1"/>
        <v>104.83679119492733</v>
      </c>
    </row>
    <row r="18" spans="1:21" x14ac:dyDescent="0.35">
      <c r="A18" s="2" t="s">
        <v>63</v>
      </c>
      <c r="B18" s="8">
        <v>0.9960519872835577</v>
      </c>
      <c r="C18" s="8">
        <f>Dados!$BK$56</f>
        <v>0.97025109953267707</v>
      </c>
      <c r="D18" s="8"/>
      <c r="Q18" t="s">
        <v>156</v>
      </c>
      <c r="R18" s="45">
        <f t="shared" si="2"/>
        <v>1.0699693487753077</v>
      </c>
      <c r="S18" s="41">
        <f t="shared" si="0"/>
        <v>1.0483679119492733</v>
      </c>
      <c r="T18" s="26">
        <v>106.99693487753078</v>
      </c>
      <c r="U18" s="22">
        <f t="shared" si="1"/>
        <v>104.83679119492733</v>
      </c>
    </row>
    <row r="19" spans="1:21" x14ac:dyDescent="0.35">
      <c r="A19" s="2" t="s">
        <v>129</v>
      </c>
      <c r="B19" s="8">
        <v>0.99563500869454324</v>
      </c>
      <c r="C19" s="8">
        <f>Dados!$BK$56</f>
        <v>0.97025109953267707</v>
      </c>
      <c r="D19" s="8"/>
      <c r="Q19" t="s">
        <v>138</v>
      </c>
      <c r="R19" s="45">
        <f t="shared" si="2"/>
        <v>1.0671074680914112</v>
      </c>
      <c r="S19" s="41">
        <f t="shared" si="0"/>
        <v>1.0483679119492733</v>
      </c>
      <c r="T19" s="26">
        <v>106.71074680914111</v>
      </c>
      <c r="U19" s="22">
        <f t="shared" si="1"/>
        <v>104.83679119492733</v>
      </c>
    </row>
    <row r="20" spans="1:21" x14ac:dyDescent="0.35">
      <c r="A20" s="2" t="s">
        <v>114</v>
      </c>
      <c r="B20" s="8">
        <v>0.98643131603268119</v>
      </c>
      <c r="C20" s="8">
        <f>Dados!$BK$56</f>
        <v>0.97025109953267707</v>
      </c>
      <c r="D20" s="8"/>
      <c r="Q20" t="s">
        <v>159</v>
      </c>
      <c r="R20" s="45">
        <f t="shared" si="2"/>
        <v>1.0644085410456028</v>
      </c>
      <c r="S20" s="41">
        <f t="shared" si="0"/>
        <v>1.0483679119492733</v>
      </c>
      <c r="T20" s="26">
        <v>106.44085410456027</v>
      </c>
      <c r="U20" s="22">
        <f t="shared" si="1"/>
        <v>104.83679119492733</v>
      </c>
    </row>
    <row r="21" spans="1:21" x14ac:dyDescent="0.35">
      <c r="A21" s="2" t="s">
        <v>130</v>
      </c>
      <c r="B21" s="8">
        <v>0.98096656253191961</v>
      </c>
      <c r="C21" s="8">
        <f>Dados!$BK$56</f>
        <v>0.97025109953267707</v>
      </c>
      <c r="D21" s="8"/>
      <c r="Q21" t="s">
        <v>119</v>
      </c>
      <c r="R21" s="45">
        <f t="shared" si="2"/>
        <v>1.0636653045757791</v>
      </c>
      <c r="S21" s="41">
        <f t="shared" si="0"/>
        <v>1.0483679119492733</v>
      </c>
      <c r="T21" s="26">
        <v>106.36653045757791</v>
      </c>
      <c r="U21" s="22">
        <f t="shared" si="1"/>
        <v>104.83679119492733</v>
      </c>
    </row>
    <row r="22" spans="1:21" x14ac:dyDescent="0.35">
      <c r="A22" s="2" t="s">
        <v>122</v>
      </c>
      <c r="B22" s="8">
        <v>0.97968336591559024</v>
      </c>
      <c r="C22" s="8">
        <f>Dados!$BK$56</f>
        <v>0.97025109953267707</v>
      </c>
      <c r="D22" s="8"/>
      <c r="Q22" t="s">
        <v>136</v>
      </c>
      <c r="R22" s="45">
        <f t="shared" si="2"/>
        <v>1.0626193638766734</v>
      </c>
      <c r="S22" s="41">
        <f t="shared" si="0"/>
        <v>1.0483679119492733</v>
      </c>
      <c r="T22" s="26">
        <v>106.26193638766735</v>
      </c>
      <c r="U22" s="22">
        <f t="shared" si="1"/>
        <v>104.83679119492733</v>
      </c>
    </row>
    <row r="23" spans="1:21" x14ac:dyDescent="0.35">
      <c r="A23" s="2" t="s">
        <v>127</v>
      </c>
      <c r="B23" s="8">
        <v>0.97518507760057371</v>
      </c>
      <c r="C23" s="8">
        <f>Dados!$BK$56</f>
        <v>0.97025109953267707</v>
      </c>
      <c r="D23" s="8"/>
      <c r="Q23" t="s">
        <v>114</v>
      </c>
      <c r="R23" s="45">
        <f t="shared" si="2"/>
        <v>1.0576937086145035</v>
      </c>
      <c r="S23" s="41">
        <f t="shared" si="0"/>
        <v>1.0483679119492733</v>
      </c>
      <c r="T23" s="26">
        <v>105.76937086145035</v>
      </c>
      <c r="U23" s="22">
        <f t="shared" si="1"/>
        <v>104.83679119492733</v>
      </c>
    </row>
    <row r="24" spans="1:21" x14ac:dyDescent="0.35">
      <c r="A24" s="2" t="s">
        <v>126</v>
      </c>
      <c r="B24" s="8">
        <v>0.97193468685568307</v>
      </c>
      <c r="C24" s="8">
        <f>Dados!$BK$56</f>
        <v>0.97025109953267707</v>
      </c>
      <c r="D24" s="8"/>
      <c r="Q24" t="s">
        <v>95</v>
      </c>
      <c r="R24" s="45">
        <f t="shared" si="2"/>
        <v>1.0545556130187532</v>
      </c>
      <c r="S24" s="41">
        <f t="shared" si="0"/>
        <v>1.0483679119492733</v>
      </c>
      <c r="T24" s="26">
        <v>105.45556130187532</v>
      </c>
      <c r="U24" s="22">
        <f t="shared" si="1"/>
        <v>104.83679119492733</v>
      </c>
    </row>
    <row r="25" spans="1:21" x14ac:dyDescent="0.35">
      <c r="A25" s="2" t="s">
        <v>132</v>
      </c>
      <c r="B25" s="8">
        <v>0.97188214696817832</v>
      </c>
      <c r="C25" s="8">
        <f>Dados!$BK$56</f>
        <v>0.97025109953267707</v>
      </c>
      <c r="D25" s="8"/>
      <c r="Q25" t="s">
        <v>117</v>
      </c>
      <c r="R25" s="40">
        <f t="shared" si="2"/>
        <v>1.0529043053564029</v>
      </c>
      <c r="S25" s="41">
        <f t="shared" si="0"/>
        <v>1.0483679119492733</v>
      </c>
      <c r="T25" s="26">
        <v>105.29043053564028</v>
      </c>
      <c r="U25" s="22">
        <f t="shared" si="1"/>
        <v>104.83679119492733</v>
      </c>
    </row>
    <row r="26" spans="1:21" x14ac:dyDescent="0.35">
      <c r="A26" s="2" t="s">
        <v>140</v>
      </c>
      <c r="B26" s="8">
        <v>0.97106094719646185</v>
      </c>
      <c r="C26" s="8">
        <f>Dados!$BK$56</f>
        <v>0.97025109953267707</v>
      </c>
      <c r="D26" s="8"/>
      <c r="Q26" t="s">
        <v>126</v>
      </c>
      <c r="R26" s="40">
        <f t="shared" si="2"/>
        <v>1.0505734610311208</v>
      </c>
      <c r="S26" s="41">
        <f t="shared" si="0"/>
        <v>1.0483679119492733</v>
      </c>
      <c r="T26" s="26">
        <v>105.05734610311208</v>
      </c>
      <c r="U26" s="22">
        <f t="shared" si="1"/>
        <v>104.83679119492733</v>
      </c>
    </row>
    <row r="27" spans="1:21" x14ac:dyDescent="0.35">
      <c r="A27" s="2" t="s">
        <v>119</v>
      </c>
      <c r="B27" s="8">
        <v>0.9694412518688923</v>
      </c>
      <c r="C27" s="8">
        <f>Dados!$BK$56</f>
        <v>0.97025109953267707</v>
      </c>
      <c r="D27" s="8"/>
      <c r="Q27" t="s">
        <v>133</v>
      </c>
      <c r="R27" s="40">
        <f t="shared" si="2"/>
        <v>1.0483679119492733</v>
      </c>
      <c r="S27" s="41">
        <f t="shared" si="0"/>
        <v>1.0483679119492733</v>
      </c>
      <c r="T27" s="26">
        <v>104.83679119492733</v>
      </c>
      <c r="U27" s="22">
        <f t="shared" si="1"/>
        <v>104.83679119492733</v>
      </c>
    </row>
    <row r="28" spans="1:21" x14ac:dyDescent="0.35">
      <c r="A28" s="2" t="s">
        <v>124</v>
      </c>
      <c r="B28" s="8">
        <v>0.96839091036838487</v>
      </c>
      <c r="C28" s="8">
        <f>Dados!$BK$56</f>
        <v>0.97025109953267707</v>
      </c>
      <c r="D28" s="8"/>
      <c r="Q28" t="s">
        <v>130</v>
      </c>
      <c r="R28" s="40">
        <f t="shared" si="2"/>
        <v>1.0474801013152224</v>
      </c>
      <c r="S28" s="41">
        <f t="shared" si="0"/>
        <v>1.0483679119492733</v>
      </c>
      <c r="T28" s="26">
        <v>104.74801013152224</v>
      </c>
      <c r="U28" s="22">
        <f t="shared" si="1"/>
        <v>104.83679119492733</v>
      </c>
    </row>
    <row r="29" spans="1:21" x14ac:dyDescent="0.35">
      <c r="A29" s="2" t="s">
        <v>145</v>
      </c>
      <c r="B29" s="8">
        <v>0.96585978592081945</v>
      </c>
      <c r="C29" s="8">
        <f>Dados!$BK$56</f>
        <v>0.97025109953267707</v>
      </c>
      <c r="D29" s="11"/>
      <c r="Q29" t="s">
        <v>141</v>
      </c>
      <c r="R29" s="40">
        <f t="shared" si="2"/>
        <v>1.0457383345728457</v>
      </c>
      <c r="S29" s="41">
        <f t="shared" si="0"/>
        <v>1.0483679119492733</v>
      </c>
      <c r="T29" s="26">
        <v>104.57383345728458</v>
      </c>
      <c r="U29" s="22">
        <f t="shared" si="1"/>
        <v>104.83679119492733</v>
      </c>
    </row>
    <row r="30" spans="1:21" x14ac:dyDescent="0.35">
      <c r="A30" s="2" t="s">
        <v>141</v>
      </c>
      <c r="B30" s="8">
        <v>0.96174174941845914</v>
      </c>
      <c r="C30" s="8">
        <f>Dados!$BK$56</f>
        <v>0.97025109953267707</v>
      </c>
      <c r="D30" s="8"/>
      <c r="Q30" s="27" t="s">
        <v>125</v>
      </c>
      <c r="R30" s="40">
        <f t="shared" si="2"/>
        <v>1.040814159281912</v>
      </c>
      <c r="S30" s="41">
        <f t="shared" si="0"/>
        <v>1.0483679119492733</v>
      </c>
      <c r="T30" s="28">
        <v>104.08141592819121</v>
      </c>
      <c r="U30" s="29">
        <f t="shared" si="1"/>
        <v>104.83679119492733</v>
      </c>
    </row>
    <row r="31" spans="1:21" x14ac:dyDescent="0.35">
      <c r="A31" s="2" t="s">
        <v>135</v>
      </c>
      <c r="B31" s="8">
        <v>0.96008486056040876</v>
      </c>
      <c r="C31" s="8">
        <f>Dados!$BK$56</f>
        <v>0.97025109953267707</v>
      </c>
      <c r="D31" s="8"/>
      <c r="Q31" t="s">
        <v>149</v>
      </c>
      <c r="R31" s="40">
        <f t="shared" si="2"/>
        <v>1.0394627108941386</v>
      </c>
      <c r="S31" s="41">
        <f t="shared" si="0"/>
        <v>1.0483679119492733</v>
      </c>
      <c r="T31" s="26">
        <v>103.94627108941386</v>
      </c>
      <c r="U31" s="22">
        <f t="shared" si="1"/>
        <v>104.83679119492733</v>
      </c>
    </row>
    <row r="32" spans="1:21" x14ac:dyDescent="0.35">
      <c r="A32" s="2" t="s">
        <v>131</v>
      </c>
      <c r="B32" s="8">
        <v>0.95979887112778839</v>
      </c>
      <c r="C32" s="8">
        <f>Dados!$BK$56</f>
        <v>0.97025109953267707</v>
      </c>
      <c r="D32" s="8"/>
      <c r="Q32" t="s">
        <v>122</v>
      </c>
      <c r="R32" s="40">
        <f t="shared" si="2"/>
        <v>1.0352097501815802</v>
      </c>
      <c r="S32" s="41">
        <f t="shared" si="0"/>
        <v>1.0483679119492733</v>
      </c>
      <c r="T32" s="26">
        <v>103.52097501815803</v>
      </c>
      <c r="U32" s="22">
        <f t="shared" si="1"/>
        <v>104.83679119492733</v>
      </c>
    </row>
    <row r="33" spans="1:21" x14ac:dyDescent="0.35">
      <c r="A33" s="2" t="s">
        <v>156</v>
      </c>
      <c r="B33" s="8">
        <v>0.95922040438108258</v>
      </c>
      <c r="C33" s="8">
        <f>Dados!$BK$56</f>
        <v>0.97025109953267707</v>
      </c>
      <c r="D33" s="8"/>
      <c r="Q33" t="s">
        <v>132</v>
      </c>
      <c r="R33" s="40">
        <f t="shared" si="2"/>
        <v>1.031058923053074</v>
      </c>
      <c r="S33" s="41">
        <f t="shared" si="0"/>
        <v>1.0483679119492733</v>
      </c>
      <c r="T33" s="26">
        <v>103.10589230530741</v>
      </c>
      <c r="U33" s="22">
        <f t="shared" si="1"/>
        <v>104.83679119492733</v>
      </c>
    </row>
    <row r="34" spans="1:21" x14ac:dyDescent="0.35">
      <c r="A34" s="2" t="s">
        <v>142</v>
      </c>
      <c r="B34" s="8">
        <v>0.95235913306842657</v>
      </c>
      <c r="C34" s="8">
        <f>Dados!$BK$56</f>
        <v>0.97025109953267707</v>
      </c>
      <c r="D34" s="8"/>
      <c r="Q34" t="s">
        <v>143</v>
      </c>
      <c r="R34" s="40">
        <f t="shared" si="2"/>
        <v>1.0295338078797891</v>
      </c>
      <c r="S34" s="41">
        <f t="shared" si="0"/>
        <v>1.0483679119492733</v>
      </c>
      <c r="T34" s="26">
        <v>102.9533807879789</v>
      </c>
      <c r="U34" s="22">
        <f t="shared" si="1"/>
        <v>104.83679119492733</v>
      </c>
    </row>
    <row r="35" spans="1:21" x14ac:dyDescent="0.35">
      <c r="A35" s="2" t="s">
        <v>139</v>
      </c>
      <c r="B35" s="8">
        <v>0.95035800202820775</v>
      </c>
      <c r="C35" s="8">
        <f>Dados!$BK$56</f>
        <v>0.97025109953267707</v>
      </c>
      <c r="D35" s="8"/>
      <c r="Q35" t="s">
        <v>127</v>
      </c>
      <c r="R35" s="40">
        <f t="shared" si="2"/>
        <v>1.0295206555721002</v>
      </c>
      <c r="S35" s="41">
        <f t="shared" si="0"/>
        <v>1.0483679119492733</v>
      </c>
      <c r="T35" s="26">
        <v>102.95206555721001</v>
      </c>
      <c r="U35" s="22">
        <f t="shared" si="1"/>
        <v>104.83679119492733</v>
      </c>
    </row>
    <row r="36" spans="1:21" x14ac:dyDescent="0.35">
      <c r="A36" s="2" t="s">
        <v>123</v>
      </c>
      <c r="B36" s="8">
        <v>0.94918599535629833</v>
      </c>
      <c r="C36" s="8">
        <f>Dados!$BK$56</f>
        <v>0.97025109953267707</v>
      </c>
      <c r="D36" s="8"/>
      <c r="Q36" t="s">
        <v>135</v>
      </c>
      <c r="R36" s="40">
        <f t="shared" si="2"/>
        <v>1.0290087921423883</v>
      </c>
      <c r="S36" s="41">
        <f t="shared" si="0"/>
        <v>1.0483679119492733</v>
      </c>
      <c r="T36" s="26">
        <v>102.90087921423883</v>
      </c>
      <c r="U36" s="22">
        <f t="shared" si="1"/>
        <v>104.83679119492733</v>
      </c>
    </row>
    <row r="37" spans="1:21" x14ac:dyDescent="0.35">
      <c r="A37" s="2" t="s">
        <v>115</v>
      </c>
      <c r="B37" s="8">
        <v>0.94845279396343529</v>
      </c>
      <c r="C37" s="8">
        <f>Dados!$BK$56</f>
        <v>0.97025109953267707</v>
      </c>
      <c r="D37" s="8"/>
      <c r="Q37" t="s">
        <v>86</v>
      </c>
      <c r="R37" s="40">
        <f t="shared" si="2"/>
        <v>1.0274694645775975</v>
      </c>
      <c r="S37" s="41">
        <f t="shared" si="0"/>
        <v>1.0483679119492733</v>
      </c>
      <c r="T37" s="26">
        <v>102.74694645775975</v>
      </c>
      <c r="U37" s="22">
        <f t="shared" si="1"/>
        <v>104.83679119492733</v>
      </c>
    </row>
    <row r="38" spans="1:21" x14ac:dyDescent="0.35">
      <c r="A38" s="2" t="s">
        <v>86</v>
      </c>
      <c r="B38" s="8">
        <v>0.948135474021363</v>
      </c>
      <c r="C38" s="8">
        <f>Dados!$BK$56</f>
        <v>0.97025109953267707</v>
      </c>
      <c r="D38" s="8"/>
      <c r="Q38" t="s">
        <v>139</v>
      </c>
      <c r="R38" s="40">
        <f t="shared" si="2"/>
        <v>1.0260743824624685</v>
      </c>
      <c r="S38" s="41">
        <f t="shared" si="0"/>
        <v>1.0483679119492733</v>
      </c>
      <c r="T38" s="26">
        <v>102.60743824624686</v>
      </c>
      <c r="U38" s="22">
        <f t="shared" si="1"/>
        <v>104.83679119492733</v>
      </c>
    </row>
    <row r="39" spans="1:21" x14ac:dyDescent="0.35">
      <c r="A39" s="2" t="s">
        <v>136</v>
      </c>
      <c r="B39" s="8">
        <v>0.94197508331702084</v>
      </c>
      <c r="C39" s="8">
        <f>Dados!$BK$56</f>
        <v>0.97025109953267707</v>
      </c>
      <c r="D39" s="8"/>
      <c r="Q39" t="s">
        <v>128</v>
      </c>
      <c r="R39" s="40">
        <f t="shared" si="2"/>
        <v>1.0254723907621772</v>
      </c>
      <c r="S39" s="41">
        <f t="shared" si="0"/>
        <v>1.0483679119492733</v>
      </c>
      <c r="T39" s="26">
        <v>102.54723907621772</v>
      </c>
      <c r="U39" s="22">
        <f t="shared" si="1"/>
        <v>104.83679119492733</v>
      </c>
    </row>
    <row r="40" spans="1:21" x14ac:dyDescent="0.35">
      <c r="A40" s="2" t="s">
        <v>144</v>
      </c>
      <c r="B40" s="8">
        <v>0.94187137663516007</v>
      </c>
      <c r="C40" s="8">
        <f>Dados!$BK$56</f>
        <v>0.97025109953267707</v>
      </c>
      <c r="D40" s="8"/>
      <c r="Q40" t="s">
        <v>124</v>
      </c>
      <c r="R40" s="40">
        <f t="shared" si="2"/>
        <v>1.0246458036214823</v>
      </c>
      <c r="S40" s="41">
        <f t="shared" si="0"/>
        <v>1.0483679119492733</v>
      </c>
      <c r="T40" s="26">
        <v>102.46458036214823</v>
      </c>
      <c r="U40" s="22">
        <f t="shared" si="1"/>
        <v>104.83679119492733</v>
      </c>
    </row>
    <row r="41" spans="1:21" x14ac:dyDescent="0.35">
      <c r="A41" s="2" t="s">
        <v>128</v>
      </c>
      <c r="B41" s="8">
        <v>0.93989994289407353</v>
      </c>
      <c r="C41" s="8">
        <f>Dados!$BK$56</f>
        <v>0.97025109953267707</v>
      </c>
      <c r="D41" s="8"/>
      <c r="Q41" t="s">
        <v>116</v>
      </c>
      <c r="R41" s="40">
        <f t="shared" si="2"/>
        <v>1.0190042476640975</v>
      </c>
      <c r="S41" s="41">
        <f t="shared" si="0"/>
        <v>1.0483679119492733</v>
      </c>
      <c r="T41" s="26">
        <v>101.90042476640976</v>
      </c>
      <c r="U41" s="22">
        <f t="shared" si="1"/>
        <v>104.83679119492733</v>
      </c>
    </row>
    <row r="42" spans="1:21" x14ac:dyDescent="0.35">
      <c r="A42" s="2" t="s">
        <v>148</v>
      </c>
      <c r="B42" s="8">
        <v>0.93550747530108869</v>
      </c>
      <c r="C42" s="8">
        <f>Dados!$BK$56</f>
        <v>0.97025109953267707</v>
      </c>
      <c r="D42" s="8"/>
      <c r="Q42" t="s">
        <v>131</v>
      </c>
      <c r="R42" s="40">
        <f t="shared" si="2"/>
        <v>1.0116744500746702</v>
      </c>
      <c r="S42" s="41">
        <f t="shared" si="0"/>
        <v>1.0483679119492733</v>
      </c>
      <c r="T42" s="26">
        <v>101.16744500746702</v>
      </c>
      <c r="U42" s="22">
        <f t="shared" si="1"/>
        <v>104.83679119492733</v>
      </c>
    </row>
    <row r="43" spans="1:21" x14ac:dyDescent="0.35">
      <c r="A43" s="2" t="s">
        <v>147</v>
      </c>
      <c r="B43" s="8">
        <v>0.92894353531854579</v>
      </c>
      <c r="C43" s="8">
        <f>Dados!$BK$56</f>
        <v>0.97025109953267707</v>
      </c>
      <c r="D43" s="8"/>
      <c r="Q43" t="s">
        <v>146</v>
      </c>
      <c r="R43" s="40">
        <f t="shared" si="2"/>
        <v>1.0107722069724963</v>
      </c>
      <c r="S43" s="41">
        <f t="shared" si="0"/>
        <v>1.0483679119492733</v>
      </c>
      <c r="T43" s="26">
        <v>101.07722069724963</v>
      </c>
      <c r="U43" s="22">
        <f t="shared" si="1"/>
        <v>104.83679119492733</v>
      </c>
    </row>
    <row r="44" spans="1:21" x14ac:dyDescent="0.35">
      <c r="A44" s="2" t="s">
        <v>133</v>
      </c>
      <c r="B44" s="8">
        <v>0.92876579151660843</v>
      </c>
      <c r="C44" s="8">
        <f>Dados!$BK$56</f>
        <v>0.97025109953267707</v>
      </c>
      <c r="D44" s="8"/>
      <c r="Q44" t="s">
        <v>129</v>
      </c>
      <c r="R44" s="40">
        <f t="shared" si="2"/>
        <v>1.0084380947718394</v>
      </c>
      <c r="S44" s="41">
        <f t="shared" si="0"/>
        <v>1.0483679119492733</v>
      </c>
      <c r="T44" s="26">
        <v>100.84380947718394</v>
      </c>
      <c r="U44" s="22">
        <f t="shared" si="1"/>
        <v>104.83679119492733</v>
      </c>
    </row>
    <row r="45" spans="1:21" x14ac:dyDescent="0.35">
      <c r="A45" s="2" t="s">
        <v>138</v>
      </c>
      <c r="B45" s="8">
        <v>0.92868589922980915</v>
      </c>
      <c r="C45" s="8">
        <f>Dados!$BK$56</f>
        <v>0.97025109953267707</v>
      </c>
      <c r="D45" s="8"/>
      <c r="Q45" t="s">
        <v>145</v>
      </c>
      <c r="R45" s="40">
        <f t="shared" si="2"/>
        <v>1.0070526585524902</v>
      </c>
      <c r="S45" s="41">
        <f t="shared" si="0"/>
        <v>1.0483679119492733</v>
      </c>
      <c r="T45" s="26">
        <v>100.70526585524901</v>
      </c>
      <c r="U45" s="22">
        <f t="shared" si="1"/>
        <v>104.83679119492733</v>
      </c>
    </row>
    <row r="46" spans="1:21" x14ac:dyDescent="0.35">
      <c r="A46" s="2" t="s">
        <v>137</v>
      </c>
      <c r="B46" s="8">
        <v>0.9255533685016788</v>
      </c>
      <c r="C46" s="8">
        <f>Dados!$BK$56</f>
        <v>0.97025109953267707</v>
      </c>
      <c r="D46" s="8"/>
      <c r="Q46" t="s">
        <v>142</v>
      </c>
      <c r="R46" s="40">
        <f t="shared" si="2"/>
        <v>0.99967441960644554</v>
      </c>
      <c r="S46" s="41">
        <f t="shared" si="0"/>
        <v>1.0483679119492733</v>
      </c>
      <c r="T46" s="26">
        <v>99.96744196064455</v>
      </c>
      <c r="U46" s="22">
        <f t="shared" si="1"/>
        <v>104.83679119492733</v>
      </c>
    </row>
    <row r="47" spans="1:21" x14ac:dyDescent="0.35">
      <c r="A47" s="2" t="s">
        <v>146</v>
      </c>
      <c r="B47" s="8">
        <v>0.92262638167329125</v>
      </c>
      <c r="C47" s="8">
        <f>Dados!$BK$56</f>
        <v>0.97025109953267707</v>
      </c>
      <c r="D47" s="8"/>
      <c r="Q47" t="s">
        <v>140</v>
      </c>
      <c r="R47" s="40">
        <f t="shared" si="2"/>
        <v>0.99874792431278125</v>
      </c>
      <c r="S47" s="41">
        <f t="shared" si="0"/>
        <v>1.0483679119492733</v>
      </c>
      <c r="T47" s="26">
        <v>99.874792431278124</v>
      </c>
      <c r="U47" s="22">
        <f t="shared" si="1"/>
        <v>104.83679119492733</v>
      </c>
    </row>
    <row r="48" spans="1:21" x14ac:dyDescent="0.35">
      <c r="A48" s="2" t="s">
        <v>143</v>
      </c>
      <c r="B48" s="8">
        <v>0.9215927550055667</v>
      </c>
      <c r="C48" s="8">
        <f>Dados!$BK$56</f>
        <v>0.97025109953267707</v>
      </c>
      <c r="D48" s="8"/>
      <c r="Q48" t="s">
        <v>144</v>
      </c>
      <c r="R48" s="40">
        <f t="shared" si="2"/>
        <v>0.99244663207300621</v>
      </c>
      <c r="S48" s="41">
        <f t="shared" si="0"/>
        <v>1.0483679119492733</v>
      </c>
      <c r="T48" s="26">
        <v>99.244663207300619</v>
      </c>
      <c r="U48" s="22">
        <f t="shared" si="1"/>
        <v>104.83679119492733</v>
      </c>
    </row>
    <row r="49" spans="1:21" x14ac:dyDescent="0.35">
      <c r="A49" s="2" t="s">
        <v>149</v>
      </c>
      <c r="B49" s="8">
        <v>0.91860771229645521</v>
      </c>
      <c r="C49" s="8">
        <f>Dados!$BK$56</f>
        <v>0.97025109953267707</v>
      </c>
      <c r="Q49" t="s">
        <v>137</v>
      </c>
      <c r="R49" s="40">
        <f t="shared" si="2"/>
        <v>0.99118513226356042</v>
      </c>
      <c r="S49" s="41">
        <f t="shared" si="0"/>
        <v>1.0483679119492733</v>
      </c>
      <c r="T49" s="26">
        <v>99.118513226356043</v>
      </c>
      <c r="U49" s="22">
        <f t="shared" si="1"/>
        <v>104.83679119492733</v>
      </c>
    </row>
    <row r="50" spans="1:21" x14ac:dyDescent="0.35">
      <c r="A50" s="2" t="s">
        <v>162</v>
      </c>
      <c r="B50" s="8">
        <v>0.89418291490247848</v>
      </c>
      <c r="C50" s="8">
        <f>Dados!$BK$56</f>
        <v>0.97025109953267707</v>
      </c>
      <c r="Q50" t="s">
        <v>162</v>
      </c>
      <c r="R50" s="40">
        <f t="shared" si="2"/>
        <v>0.98952087754318041</v>
      </c>
      <c r="S50" s="41">
        <f t="shared" si="0"/>
        <v>1.0483679119492733</v>
      </c>
      <c r="T50" s="26">
        <v>98.952087754318043</v>
      </c>
      <c r="U50" s="22">
        <f t="shared" si="1"/>
        <v>104.83679119492733</v>
      </c>
    </row>
    <row r="51" spans="1:21" x14ac:dyDescent="0.35">
      <c r="B51" s="8"/>
      <c r="C51" s="8"/>
      <c r="Q51" s="2"/>
      <c r="R51" s="40"/>
      <c r="S51" s="41"/>
      <c r="T51" s="44"/>
      <c r="U51" s="22"/>
    </row>
    <row r="52" spans="1:21" x14ac:dyDescent="0.35">
      <c r="B52" s="8"/>
      <c r="C52" s="8"/>
      <c r="Q52" s="2"/>
      <c r="R52" s="40"/>
      <c r="S52" s="41"/>
      <c r="T52" s="44"/>
      <c r="U52" s="22"/>
    </row>
    <row r="53" spans="1:21" x14ac:dyDescent="0.35">
      <c r="B53" s="8"/>
      <c r="C53" s="8"/>
    </row>
    <row r="54" spans="1:21" x14ac:dyDescent="0.35">
      <c r="A54" s="32" t="s">
        <v>155</v>
      </c>
      <c r="B54" s="35">
        <f>MIN(B4:B50)</f>
        <v>0.89418291490247848</v>
      </c>
      <c r="Q54" s="32" t="s">
        <v>155</v>
      </c>
      <c r="R54" s="35">
        <f>MIN(R4:R50)</f>
        <v>0.98952087754318041</v>
      </c>
      <c r="S54" s="32"/>
      <c r="T54" s="30">
        <f>MIN(T4:T50)</f>
        <v>98.952087754318043</v>
      </c>
    </row>
    <row r="55" spans="1:21" x14ac:dyDescent="0.35">
      <c r="A55" t="s">
        <v>154</v>
      </c>
      <c r="B55" s="36">
        <f>MAX(B4:B50)</f>
        <v>1.0853632092037124</v>
      </c>
      <c r="Q55" t="s">
        <v>154</v>
      </c>
      <c r="R55" s="36">
        <f>MAX(R4:R50)</f>
        <v>1.3431033068602769</v>
      </c>
      <c r="T55" s="22">
        <f>MAX(T4:T50)</f>
        <v>134.3103306860277</v>
      </c>
    </row>
    <row r="56" spans="1:21" x14ac:dyDescent="0.35">
      <c r="A56" s="31" t="s">
        <v>157</v>
      </c>
      <c r="B56" s="36">
        <f>AVERAGE(B4:B50)</f>
        <v>0.9760224755333794</v>
      </c>
      <c r="Q56" s="31" t="s">
        <v>157</v>
      </c>
      <c r="R56" s="36">
        <f>AVERAGE(R4:R50)</f>
        <v>1.0566829316992978</v>
      </c>
      <c r="S56" s="31"/>
      <c r="T56" s="22">
        <f>AVERAGE(T4:T50)</f>
        <v>105.66829316992981</v>
      </c>
    </row>
    <row r="57" spans="1:21" x14ac:dyDescent="0.35">
      <c r="A57" s="31" t="s">
        <v>105</v>
      </c>
      <c r="B57" s="36">
        <f>MEDIAN(B4:B50)</f>
        <v>0.9694412518688923</v>
      </c>
      <c r="Q57" s="31" t="s">
        <v>105</v>
      </c>
      <c r="R57" s="36">
        <f>MEDIAN(R4:R50)</f>
        <v>1.0483679119492733</v>
      </c>
      <c r="S57" s="31"/>
      <c r="T57" s="22">
        <f>MEDIAN(T4:T50)</f>
        <v>104.83679119492733</v>
      </c>
    </row>
    <row r="58" spans="1:21" x14ac:dyDescent="0.35">
      <c r="A58" s="33" t="s">
        <v>96</v>
      </c>
      <c r="B58" s="37">
        <f>B16</f>
        <v>1.0003751163379901</v>
      </c>
      <c r="Q58" s="33" t="s">
        <v>96</v>
      </c>
      <c r="R58" s="37">
        <f>R30</f>
        <v>1.040814159281912</v>
      </c>
      <c r="S58" s="33"/>
      <c r="T58" s="34">
        <f>T30</f>
        <v>104.08141592819121</v>
      </c>
    </row>
    <row r="60" spans="1:21" x14ac:dyDescent="0.35">
      <c r="A60" t="s">
        <v>160</v>
      </c>
      <c r="B60">
        <f>COUNT(B4:B16)</f>
        <v>13</v>
      </c>
    </row>
    <row r="61" spans="1:21" x14ac:dyDescent="0.35">
      <c r="A61" t="s">
        <v>161</v>
      </c>
      <c r="B61">
        <f>COUNT(B4:B50)</f>
        <v>47</v>
      </c>
      <c r="Q61" t="s">
        <v>160</v>
      </c>
      <c r="R61">
        <f>COUNT(R4:R30)</f>
        <v>27</v>
      </c>
    </row>
    <row r="62" spans="1:21" x14ac:dyDescent="0.35">
      <c r="A62"/>
      <c r="B62" s="42">
        <f>100*(B60-1)/B61</f>
        <v>25.531914893617021</v>
      </c>
      <c r="Q62" t="s">
        <v>161</v>
      </c>
      <c r="R62">
        <f>COUNT(R4:R50)</f>
        <v>47</v>
      </c>
    </row>
    <row r="63" spans="1:21" x14ac:dyDescent="0.35">
      <c r="R63" s="42">
        <f>100*(R61-1)/R62</f>
        <v>55.319148936170215</v>
      </c>
    </row>
  </sheetData>
  <phoneticPr fontId="11" type="noConversion"/>
  <pageMargins left="0.7" right="0.7" top="0.75" bottom="0.75" header="0.3" footer="0.3"/>
  <pageSetup paperSize="9" orientation="portrait" r:id="rId1"/>
  <ignoredErrors>
    <ignoredError sqref="B60" formulaRange="1"/>
  </ignoredError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Dados</vt:lpstr>
      <vt:lpstr>Gráficos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Mariam Dayoub</dc:creator>
  <cp:lastModifiedBy>Fernando Dantas</cp:lastModifiedBy>
  <dcterms:created xsi:type="dcterms:W3CDTF">2023-04-10T17:28:03Z</dcterms:created>
  <dcterms:modified xsi:type="dcterms:W3CDTF">2023-04-24T15:07:45Z</dcterms:modified>
</cp:coreProperties>
</file>